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5"/>
    <sheet state="visible" name="Source_Index" sheetId="2" r:id="rId6"/>
    <sheet state="visible" name="Headline_Findings" sheetId="3" r:id="rId7"/>
    <sheet state="visible" name="NFL_At_A_Glance" sheetId="4" r:id="rId8"/>
    <sheet state="visible" name="Team_Stats_2025" sheetId="5" r:id="rId9"/>
    <sheet state="visible" name="Player_Leaders_2025" sheetId="6" r:id="rId10"/>
    <sheet state="visible" name="Television_and_streaming_audien" sheetId="7" r:id="rId11"/>
    <sheet state="visible" name="Super_Bowl" sheetId="8" r:id="rId12"/>
    <sheet state="visible" name="Attendance" sheetId="9" r:id="rId13"/>
    <sheet state="visible" name="Financials_Values" sheetId="10" r:id="rId14"/>
    <sheet state="visible" name="Salary_Cap_Contracts" sheetId="11" r:id="rId15"/>
    <sheet state="visible" name="NFL_Draft" sheetId="12" r:id="rId16"/>
    <sheet state="visible" name="International_Games" sheetId="13" r:id="rId17"/>
    <sheet state="visible" name="Betting" sheetId="14" r:id="rId18"/>
    <sheet state="visible" name="Fans_Demographics" sheetId="15" r:id="rId19"/>
    <sheet state="visible" name="Safety_Injuries" sheetId="16" r:id="rId20"/>
    <sheet state="visible" name="Historical_Records" sheetId="17" r:id="rId21"/>
    <sheet state="visible" name="Chart_Data" sheetId="18" r:id="rId22"/>
    <sheet state="visible" name="Calculations" sheetId="19" r:id="rId23"/>
  </sheets>
  <definedNames/>
  <calcPr/>
</workbook>
</file>

<file path=xl/sharedStrings.xml><?xml version="1.0" encoding="utf-8"?>
<sst xmlns="http://schemas.openxmlformats.org/spreadsheetml/2006/main" count="2977" uniqueCount="930">
  <si>
    <t>The NFL at a glance</t>
  </si>
  <si>
    <t>NFL Business &amp; Stats Report (2026): Key Data, Facts &amp; Trends</t>
  </si>
  <si>
    <t>Headline findings</t>
  </si>
  <si>
    <t>Source index</t>
  </si>
  <si>
    <t>metric</t>
  </si>
  <si>
    <t>Every source used by the article and workbook. Retrieval date for all: 2026-08-05.</t>
  </si>
  <si>
    <t>The strongest verified results of this research. status: actual/final/estimate/record/scheduled.</t>
  </si>
  <si>
    <t>Dataset title</t>
  </si>
  <si>
    <t>value</t>
  </si>
  <si>
    <t>finding</t>
  </si>
  <si>
    <t>unit</t>
  </si>
  <si>
    <t>season/year</t>
  </si>
  <si>
    <t>season</t>
  </si>
  <si>
    <t>status</t>
  </si>
  <si>
    <t>source_id</t>
  </si>
  <si>
    <t>Article URL</t>
  </si>
  <si>
    <t>calendar_year</t>
  </si>
  <si>
    <t>source_name</t>
  </si>
  <si>
    <t>https://www.sportingpedia.com/betting-sites/nfl-business-and-statistics-report/</t>
  </si>
  <si>
    <t>notes</t>
  </si>
  <si>
    <t>source_type</t>
  </si>
  <si>
    <t>note</t>
  </si>
  <si>
    <t>publisher</t>
  </si>
  <si>
    <t>Teams</t>
  </si>
  <si>
    <t>Seattle Seahawks won Super Bowl LX, beating New England 29–13</t>
  </si>
  <si>
    <t>direct_url</t>
  </si>
  <si>
    <t>publication_date</t>
  </si>
  <si>
    <t>29–13</t>
  </si>
  <si>
    <t>final score</t>
  </si>
  <si>
    <t>retrieval_date</t>
  </si>
  <si>
    <t>clubs</t>
  </si>
  <si>
    <t>2025</t>
  </si>
  <si>
    <t>2025-26</t>
  </si>
  <si>
    <t>metrics_used</t>
  </si>
  <si>
    <t>actual</t>
  </si>
  <si>
    <t>S01</t>
  </si>
  <si>
    <t>S18,S19,S20</t>
  </si>
  <si>
    <t>Seahawks' 2nd title; Kenneth Walker III MVP with 135 rushing yards</t>
  </si>
  <si>
    <t>Two conferences (AFC, NFC), four divisions of four teams each</t>
  </si>
  <si>
    <t>Pro Football Reference — 2025 NFL Standings &amp; Team Stats</t>
  </si>
  <si>
    <t>Tier 2 data reference</t>
  </si>
  <si>
    <t>Super Bowl LX final US audience (all NBCU platforms)</t>
  </si>
  <si>
    <t>Sports Reference LLC</t>
  </si>
  <si>
    <t>Regular-season games per team</t>
  </si>
  <si>
    <t>https://www.pro-football-reference.com/years/2025/index.htm</t>
  </si>
  <si>
    <t>million viewers</t>
  </si>
  <si>
    <t>games</t>
  </si>
  <si>
    <t>final</t>
  </si>
  <si>
    <t>S03,S04,S05</t>
  </si>
  <si>
    <t>18-week regular season; one bye week per team</t>
  </si>
  <si>
    <t>Workbook file</t>
  </si>
  <si>
    <t>Total regular-season games</t>
  </si>
  <si>
    <t>Revised up from 124.9M preliminary; 2nd-largest US audience ever behind SB LIX (127.7M)</t>
  </si>
  <si>
    <t>nfl-statistics-and-facts-data-2026.xlsx</t>
  </si>
  <si>
    <t>2025 regular-season average audience per game</t>
  </si>
  <si>
    <t>Workbook version</t>
  </si>
  <si>
    <t>32 teams × 17 games ÷ 2</t>
  </si>
  <si>
    <t>1.0</t>
  </si>
  <si>
    <t>Playoff teams</t>
  </si>
  <si>
    <t>Research cut-off</t>
  </si>
  <si>
    <t>S06,S28</t>
  </si>
  <si>
    <t>teams</t>
  </si>
  <si>
    <t>2nd-highest since records began (1988); +10% vs 2024; first season on Nielsen Big Data + Panel</t>
  </si>
  <si>
    <t>Research completed on August 5, 2026. Figures reflect the latest information publicly available on that date.</t>
  </si>
  <si>
    <t>Chiefs–Cowboys Thanksgiving game audience</t>
  </si>
  <si>
    <t>Retrieval date (all web sources)</t>
  </si>
  <si>
    <t>S20</t>
  </si>
  <si>
    <t>2026-08-05</t>
  </si>
  <si>
    <t>Seven per conference; No. 1 seeds get a first-round bye</t>
  </si>
  <si>
    <t>Scope</t>
  </si>
  <si>
    <t>2026-01</t>
  </si>
  <si>
    <t>Postseason games</t>
  </si>
  <si>
    <t>The completed 2025 NFL season (September 2025 – February 2026, ending with Super Bowl LX on February 8, 2026), plus confirmed 2026 items only: the 2026 salary cap, the completed 2026 NFL Draft, the confirmed 2026 international schedule, and announced media/commercial facts. No 2026 on-field results, audiences or revenues are projected.</t>
  </si>
  <si>
    <t>2025 standings, PF/PA, awards, leaders</t>
  </si>
  <si>
    <t>Season labelling rules</t>
  </si>
  <si>
    <t>An 'NFL season' is named for the calendar year in which its regular season begins. The 2025 season's playoffs and Super Bowl LX were played in calendar year 2026. Super Bowl LX is the championship of the 2025 season. The 2026 season (kicking off September 2026) is treated separately, and only completed or officially confirmed 2026 items are included.</t>
  </si>
  <si>
    <t>Status labels</t>
  </si>
  <si>
    <t>S02</t>
  </si>
  <si>
    <t>Pro Football Reference — 2025 NFL Leaders</t>
  </si>
  <si>
    <t>S06</t>
  </si>
  <si>
    <t>https://www.pro-football-reference.com/years/2025/leaders.htm</t>
  </si>
  <si>
    <t>Six wild-card, four divisional, two championship games, Super Bowl</t>
  </si>
  <si>
    <t>actual = completed/measured · final = revised final measurement · preliminary = initial estimate later revised · estimate = third-party estimate · scheduled = confirmed future event · record = all-time NFL mark</t>
  </si>
  <si>
    <t>Most-watched NFL regular-season game in history</t>
  </si>
  <si>
    <t>Latest completed champion</t>
  </si>
  <si>
    <t>Myles Garrett set the single-season sack record</t>
  </si>
  <si>
    <t>Seattle Seahawks</t>
  </si>
  <si>
    <t>Source hierarchy</t>
  </si>
  <si>
    <t>sacks</t>
  </si>
  <si>
    <t>Tier 1: NFL/NFL Football Operations/Nielsen/AGA/NRF/official hosts. Tier 2: Pro Football Reference, Forbes, CNBC, Spotrac-class references. Tier 3: reputable news quoting identifiable primary sources. Statista is used only where it compiles identified originals (ESPN/PFR) and is labelled as such.</t>
  </si>
  <si>
    <t>record</t>
  </si>
  <si>
    <t>S29,S30</t>
  </si>
  <si>
    <t>Conflict handling</t>
  </si>
  <si>
    <t>S18</t>
  </si>
  <si>
    <t>Breaks Michael Strahan's 22.5 (2001); Garrett named AP Defensive Player of the Year</t>
  </si>
  <si>
    <t>Where sources disagreed (e.g. Super Bowl LX audience 124.9M preliminary vs 125.6M final), the final/most comprehensive figure is used and the discrepancy is recorded in the notes column of the relevant sheet.</t>
  </si>
  <si>
    <t>Won Super Bowl LX on February 8, 2026</t>
  </si>
  <si>
    <t>2026 salary cap per club (first above $300m)</t>
  </si>
  <si>
    <t>Missing-data conventions</t>
  </si>
  <si>
    <t>Blank cells mean no sufficiently reliable public figure existed at the cut-off; missing values are never replaced with zero.</t>
  </si>
  <si>
    <t>2026 season kickoff</t>
  </si>
  <si>
    <t>$ million</t>
  </si>
  <si>
    <t>2026-09-10</t>
  </si>
  <si>
    <t>date</t>
  </si>
  <si>
    <t>2026</t>
  </si>
  <si>
    <t>Calculation notes</t>
  </si>
  <si>
    <t>scheduled</t>
  </si>
  <si>
    <t>S15</t>
  </si>
  <si>
    <t>All derived figures (win %, point differential, year-on-year change, CAGR, averages, medians) are live Excel formulas referencing raw cells in this workbook — see the Calculations sheet. Win % counts a tie as half a win, per official NFL practice.</t>
  </si>
  <si>
    <t>S07,S08</t>
  </si>
  <si>
    <t>+$22.0m vs 2025 ($279.2m); total player costs $378.8m/club, &gt;$10bn league-wide</t>
  </si>
  <si>
    <t>Colour legend</t>
  </si>
  <si>
    <t>Average NFL franchise value (Forbes 2025)</t>
  </si>
  <si>
    <t>Orange #FF3D00 = table headers/key values · Green #07A870 = positive change/completed status · Amber #FFB44A = estimates, preliminary values and scheduled events.</t>
  </si>
  <si>
    <t>Opens in Melbourne, Australia (49ers vs Rams) — first NFL game in Australia</t>
  </si>
  <si>
    <t>$ billion</t>
  </si>
  <si>
    <t>2026 salary cap</t>
  </si>
  <si>
    <t>estimate</t>
  </si>
  <si>
    <t>S09,S31</t>
  </si>
  <si>
    <t>+25% year on year; all 32 teams worth at least $5bn for the first time; Cowboys $13bn</t>
  </si>
  <si>
    <t>Player statistical leaders 2025</t>
  </si>
  <si>
    <t>Omissions</t>
  </si>
  <si>
    <t>Legal wagering on Super Bowl LX (AGA estimate)</t>
  </si>
  <si>
    <t>S03</t>
  </si>
  <si>
    <t>Fan Cost Index and a league-wide average ticket price are omitted: no consistent, methodologically documented 2025 figure was published by the cut-off. A tackles leader is omitted because tackle counts are press-box statistics that differ between providers. Team-by-team 2025 attendance beyond the leaders noted in the Attendance sheet requires the Pro Football Reference attendance table (S26) and is summarised rather than reproduced row-by-row. All omissions and caveats are also flagged on the relevant sheets.</t>
  </si>
  <si>
    <t>Nielsen — Super Bowl LX Delivers 125.6 Million Viewers</t>
  </si>
  <si>
    <t>S07</t>
  </si>
  <si>
    <t>Tier 1 measurement</t>
  </si>
  <si>
    <t>Publisher</t>
  </si>
  <si>
    <t>Announced February 27, 2026</t>
  </si>
  <si>
    <t>Nielsen</t>
  </si>
  <si>
    <t>SportingPedia (Email: contact@sportingpedia.com)</t>
  </si>
  <si>
    <t>2026 international games</t>
  </si>
  <si>
    <t>https://www.nielsen.com/news-center/2026/super-bowl-lx-2026/</t>
  </si>
  <si>
    <t>Worksheets</t>
  </si>
  <si>
    <t>S11,S21</t>
  </si>
  <si>
    <t>Record; +27% vs the $1.39bn estimate for Super Bowl LIX; legal sportsbooks only</t>
  </si>
  <si>
    <t>Source_Index: one row per cited source · Key_Findings: headline results · NFL_At_A_Glance: league structure facts · Team_Stats_2025: 32-team regular-season table with playoff outcomes · Player_Leaders_2025: statistical leaders and awards · Viewership: audiences by season and window · Super_Bowl: Super Bowl LX in detail plus 10-year audience series · Attendance: league averages by season · Financials_Values: Forbes valuations for all 32 teams and revenue context · Salary_Cap_Contracts: cap history and biggest contracts · NFL_Draft: 2025 and 2026 drafts · International_Games: 2025 results and 2026 schedule · Betting: AGA estimates and definitions · Fans_Demographics: verified fan-reach facts · Safety_Injuries: latest injury-data facts · Historical_Records: evergreen records · Chart_Data: exact datasets behind each HTML SVG chart · Calculations: formulas and worked examples</t>
  </si>
  <si>
    <t>Record slate across four continents</t>
  </si>
  <si>
    <t>Record international slate scheduled for 2026</t>
  </si>
  <si>
    <t>Regular-season points scored (league-wide, 2025)</t>
  </si>
  <si>
    <t>S15,S16</t>
  </si>
  <si>
    <t>4 continents, 7 countries; first games in Australia, Rio de Janeiro and Paris</t>
  </si>
  <si>
    <t>Patrick Mahomes signed first $500m+ NFL contract</t>
  </si>
  <si>
    <t>$ million total</t>
  </si>
  <si>
    <t>2026-02-19</t>
  </si>
  <si>
    <t>Final SB LX audience, halftime, peak, rating, methodology</t>
  </si>
  <si>
    <t>S04</t>
  </si>
  <si>
    <t>Nielsen — Final Super Bowl LX viewership rises to 125.6M</t>
  </si>
  <si>
    <t>S22,S23</t>
  </si>
  <si>
    <t>Reworked deal through 2033; record $64m average per year from 2027</t>
  </si>
  <si>
    <t>https://www.nielsen.com/news-center/2026/nielsen-super-bowl-lx-final-viewership-rises-to-125-6-million-viewers-with-verified-big-data/</t>
  </si>
  <si>
    <t>points</t>
  </si>
  <si>
    <t>Live formula summing the 32-team table</t>
  </si>
  <si>
    <t>Preliminary-to-final revision (124.9M → 125.6M)</t>
  </si>
  <si>
    <t>Average points per game (both teams, 2025)</t>
  </si>
  <si>
    <t>S05</t>
  </si>
  <si>
    <t>AP (via NFL.com) — Nielsen revises Super Bowl final rating</t>
  </si>
  <si>
    <t>Tier 3 news / Tier 1 quoted</t>
  </si>
  <si>
    <t>NFL.com / AP</t>
  </si>
  <si>
    <t>https://www.nfl.com/news/nielsen-revises-super-bowl-final-rating-to-125-million-viewers</t>
  </si>
  <si>
    <t>League PF total ÷ 272 games</t>
  </si>
  <si>
    <t>2026-02-20</t>
  </si>
  <si>
    <t>Cross-check of SB LX final audience</t>
  </si>
  <si>
    <t>AP — NFL 2nd-highest regular-season average viewership since 1988</t>
  </si>
  <si>
    <t>Tier 3 news / Nielsen quoted</t>
  </si>
  <si>
    <t>AP / NBC</t>
  </si>
  <si>
    <t>https://www.nbclosangeles.com/news/sports/nfl/nfl-regular-season-average-viewership-2025/3828373/</t>
  </si>
  <si>
    <t>2026-01-07</t>
  </si>
  <si>
    <t>2025 regular-season 18.7M average, window averages, Thanksgiving record</t>
  </si>
  <si>
    <t>NFL Football Operations — NFL Salary Cap</t>
  </si>
  <si>
    <t>Tier 1 official</t>
  </si>
  <si>
    <t>NFL</t>
  </si>
  <si>
    <t>https://operations.nfl.com/calendar-events/nfl-free-agency/nfl-salary-cap</t>
  </si>
  <si>
    <t>2026 salary cap $301.2m; historical caps</t>
  </si>
  <si>
    <t>S08</t>
  </si>
  <si>
    <t>NFL.com — 2026 salary cap set at $301.2 million per team</t>
  </si>
  <si>
    <t>https://www.nfl.com/news/nfl-announces-2026-salary-cap-set-at-301-2-million-per-team</t>
  </si>
  <si>
    <t>2025 point differential, all 32 teams</t>
  </si>
  <si>
    <t>Source: Pro Football Reference (S01). Playoff results: S20. Win % counts ties as half a win. PD = PF − PA (live formulas).</t>
  </si>
  <si>
    <t>2026-02-27</t>
  </si>
  <si>
    <t>Cap announcement, player-cost totals</t>
  </si>
  <si>
    <t>team</t>
  </si>
  <si>
    <t>S09</t>
  </si>
  <si>
    <t>Forbes — The NFL's Most Valuable Teams 2025</t>
  </si>
  <si>
    <t>Tier 2 established</t>
  </si>
  <si>
    <t>conference</t>
  </si>
  <si>
    <t>Forbes</t>
  </si>
  <si>
    <t>https://www.forbes.com/sites/justinteitelbaum/2025/08/28/the-nfls-most-valuable-teams-2025/</t>
  </si>
  <si>
    <t>division</t>
  </si>
  <si>
    <t>W</t>
  </si>
  <si>
    <t>L</t>
  </si>
  <si>
    <t>T</t>
  </si>
  <si>
    <t>PF</t>
  </si>
  <si>
    <t>PA</t>
  </si>
  <si>
    <t>2025-08-28</t>
  </si>
  <si>
    <t>All-32 franchise valuations, average, revenue/op income</t>
  </si>
  <si>
    <t>point_differential</t>
  </si>
  <si>
    <t>S10</t>
  </si>
  <si>
    <t>win_pct</t>
  </si>
  <si>
    <t>CNBC — Official NFL Team Valuations 2025</t>
  </si>
  <si>
    <t>CNBC</t>
  </si>
  <si>
    <t>https://www.cnbc.com/2025/09/04/cnbcs-official-nfl-team-valuations-2025.html</t>
  </si>
  <si>
    <t>playoff_seed</t>
  </si>
  <si>
    <t>postseason_result</t>
  </si>
  <si>
    <t>New England Patriots</t>
  </si>
  <si>
    <t>AFC</t>
  </si>
  <si>
    <t>East</t>
  </si>
  <si>
    <t>2025-09-04</t>
  </si>
  <si>
    <t>Comparison valuation set; average team revenue $687m; national revenue $433m/club</t>
  </si>
  <si>
    <t>S11</t>
  </si>
  <si>
    <t>American Gaming Association — $1.76bn legal wagering on Super Bowl LX</t>
  </si>
  <si>
    <t>Tier 1 industry body</t>
  </si>
  <si>
    <t>AGA</t>
  </si>
  <si>
    <t>https://www.americangaming.org/americans-to-legally-wager-estimated-1-76-billion-on-super-bowl-lx/</t>
  </si>
  <si>
    <t>2026-01-30</t>
  </si>
  <si>
    <t>SB LX legal betting estimate; methodology</t>
  </si>
  <si>
    <t>S12</t>
  </si>
  <si>
    <t>American Gaming Association — Super Bowl LIX wagering estimate</t>
  </si>
  <si>
    <t>https://www.americangaming.org/americans-to-wager-estimated-1-39-billion-on-super-bowl-lix/</t>
  </si>
  <si>
    <t>Super Bowl LX runner-up</t>
  </si>
  <si>
    <t>Buffalo Bills</t>
  </si>
  <si>
    <t>2025 player leaders and awards</t>
  </si>
  <si>
    <t>Television and streaming audiences</t>
  </si>
  <si>
    <t>Regular season only; qualified leaders per Pro Football Reference official thresholds (S02).</t>
  </si>
  <si>
    <t>category</t>
  </si>
  <si>
    <t>Average audience per game/window, TV + digital, Nielsen. 2025 was the first season measured with Big Data + Panel and full out-of-home coverage — comparisons with earlier seasons partly reflect that methodology change (S06, S28).</t>
  </si>
  <si>
    <t>rank</t>
  </si>
  <si>
    <t>player</t>
  </si>
  <si>
    <t>2025-01</t>
  </si>
  <si>
    <t>SB LIX $1.39bn legal estimate; legal-market scope</t>
  </si>
  <si>
    <t>Passing yards</t>
  </si>
  <si>
    <t>yoy_change</t>
  </si>
  <si>
    <t>S13</t>
  </si>
  <si>
    <t>Matthew Stafford</t>
  </si>
  <si>
    <t>LAR</t>
  </si>
  <si>
    <t>National Retail Federation — Super Bowl consumer survey 2026</t>
  </si>
  <si>
    <t>yards</t>
  </si>
  <si>
    <t>NRF</t>
  </si>
  <si>
    <t>https://nrf.com/research-insights/holiday-data-and-trends/super-bowl</t>
  </si>
  <si>
    <t>Regular-season average per game</t>
  </si>
  <si>
    <t>2018</t>
  </si>
  <si>
    <t>Jared Goff</t>
  </si>
  <si>
    <t>Lost Divisional Round</t>
  </si>
  <si>
    <t>DET</t>
  </si>
  <si>
    <t>Miami Dolphins</t>
  </si>
  <si>
    <t>2019</t>
  </si>
  <si>
    <t>Dak Prescott</t>
  </si>
  <si>
    <t>DAL</t>
  </si>
  <si>
    <t>$20.2bn spending, $94.77 avg, 213.1M viewers planned; survey methodology</t>
  </si>
  <si>
    <t>S14</t>
  </si>
  <si>
    <t>NFL.com — NFL announces 2025 International Games (7 games)</t>
  </si>
  <si>
    <t>Drake Maye</t>
  </si>
  <si>
    <t>NWE</t>
  </si>
  <si>
    <t>Did not qualify</t>
  </si>
  <si>
    <t>New York Jets</t>
  </si>
  <si>
    <t>Sam Darnold</t>
  </si>
  <si>
    <t>SEA</t>
  </si>
  <si>
    <t>https://www.nfl.com/news/nfl-announces-2025-international-games-to-feature-seven-games-in-five-countries</t>
  </si>
  <si>
    <t>Passing touchdowns</t>
  </si>
  <si>
    <t>touchdowns</t>
  </si>
  <si>
    <t>Most passing TD in a season since 2020</t>
  </si>
  <si>
    <t>Pittsburgh Steelers</t>
  </si>
  <si>
    <t>2020</t>
  </si>
  <si>
    <t>North</t>
  </si>
  <si>
    <t>2021</t>
  </si>
  <si>
    <t>2025-05-13</t>
  </si>
  <si>
    <t>Lost Wild Card Round</t>
  </si>
  <si>
    <t>Baltimore Ravens</t>
  </si>
  <si>
    <t>2025 international slate</t>
  </si>
  <si>
    <t>2022</t>
  </si>
  <si>
    <t>NFL Media — NFL unveils 2026 International Games schedule</t>
  </si>
  <si>
    <t>Trevor Lawrence</t>
  </si>
  <si>
    <t>JAX</t>
  </si>
  <si>
    <t>https://media.nfl.com/news-and-releases/international/nfl-unveils-2026-international-games-schedule</t>
  </si>
  <si>
    <t>2023</t>
  </si>
  <si>
    <t>Passer rating</t>
  </si>
  <si>
    <t>Cincinnati Bengals</t>
  </si>
  <si>
    <t>rating</t>
  </si>
  <si>
    <t>2024</t>
  </si>
  <si>
    <t>Cleveland Browns</t>
  </si>
  <si>
    <t>2026-05-13</t>
  </si>
  <si>
    <t>2026 nine-game international slate; 62 games to date</t>
  </si>
  <si>
    <t>S16</t>
  </si>
  <si>
    <t>Record since 1988 tracking: 19.0M (1989)</t>
  </si>
  <si>
    <t>NFL Operations — International growth program</t>
  </si>
  <si>
    <t>Sunday Night Football (NBC) season average</t>
  </si>
  <si>
    <t>Lamar Jackson</t>
  </si>
  <si>
    <t>BAL</t>
  </si>
  <si>
    <t>https://operations.nfl.com/programs-initiatives/international-growth/nfl-international-games</t>
  </si>
  <si>
    <t>S28</t>
  </si>
  <si>
    <t>Series record in its 20th season; +9% YoY</t>
  </si>
  <si>
    <t>Jacksonville Jaguars</t>
  </si>
  <si>
    <t>CBS Sunday season average</t>
  </si>
  <si>
    <t>South</t>
  </si>
  <si>
    <t>Josh Allen</t>
  </si>
  <si>
    <t>BUF</t>
  </si>
  <si>
    <t>Best CBS regular season on record</t>
  </si>
  <si>
    <t>Completion %</t>
  </si>
  <si>
    <t>Monday Night Football (ESPN) season average</t>
  </si>
  <si>
    <t>percent</t>
  </si>
  <si>
    <t>+9% YoY; ESPN's 2nd-best season</t>
  </si>
  <si>
    <t>Houston Texans</t>
  </si>
  <si>
    <t>Thursday Night Football (Prime Video) season average</t>
  </si>
  <si>
    <t>Historical international-game context</t>
  </si>
  <si>
    <t>S17</t>
  </si>
  <si>
    <t>Wikipedia — Super Bowl LX (infobox, verified against Nielsen/ESPN/PFR)</t>
  </si>
  <si>
    <t>Tier 3 aggregation cross-checked</t>
  </si>
  <si>
    <t>Package record; +16% YoY; 9.58M in its 2022 debut</t>
  </si>
  <si>
    <t>Mac Jones</t>
  </si>
  <si>
    <t>Wikimedia</t>
  </si>
  <si>
    <t>Chiefs–Cowboys, Thanksgiving (CBS), Nov 27, 2025</t>
  </si>
  <si>
    <t>SFO</t>
  </si>
  <si>
    <t>https://en.wikipedia.org/wiki/Super_Bowl_LX</t>
  </si>
  <si>
    <t>Most-watched regular-season game in NFL history; 11.7bn viewing minutes</t>
  </si>
  <si>
    <t>Chiefs–Bills (CBS), Nov 2, 2025</t>
  </si>
  <si>
    <t>Brock Purdy</t>
  </si>
  <si>
    <t>Indianapolis Colts</t>
  </si>
  <si>
    <t>2026-02</t>
  </si>
  <si>
    <t>CBS's most-viewed Sunday window game</t>
  </si>
  <si>
    <t>Broncos–Chiefs, Christmas (Netflix), Dec 25, 2025</t>
  </si>
  <si>
    <t>Attendance 70,823; ceremonies; ad cost; broadcast facts</t>
  </si>
  <si>
    <t>ESPN — Super Bowl LX game recap and box score</t>
  </si>
  <si>
    <t>Netflix NFL record</t>
  </si>
  <si>
    <t>ESPN</t>
  </si>
  <si>
    <t>Tennessee Titans</t>
  </si>
  <si>
    <t>NFL share of top 100 US telecasts (calendar 2025)</t>
  </si>
  <si>
    <t>https://www.espn.com/nfl/game/_/gameId/401772988/seahawks-patriots</t>
  </si>
  <si>
    <t>of top 100</t>
  </si>
  <si>
    <t>89 of the 100 most-watched US TV programs of 2025 were NFL games</t>
  </si>
  <si>
    <t>Rushing yards</t>
  </si>
  <si>
    <t>James Cook</t>
  </si>
  <si>
    <t>2026-02-08</t>
  </si>
  <si>
    <t>Derrick Henry</t>
  </si>
  <si>
    <t>Final score and game statistics</t>
  </si>
  <si>
    <t>S19</t>
  </si>
  <si>
    <t>Pro Football Reference — Super Bowl LX box score</t>
  </si>
  <si>
    <t>Denver Broncos</t>
  </si>
  <si>
    <t>West</t>
  </si>
  <si>
    <t>Jonathan Taylor</t>
  </si>
  <si>
    <t>IND</t>
  </si>
  <si>
    <t>https://www.pro-football-reference.com/boxscores/202602080nwe.htm</t>
  </si>
  <si>
    <t>Lost AFC Championship</t>
  </si>
  <si>
    <t>Bijan Robinson</t>
  </si>
  <si>
    <t>ATL</t>
  </si>
  <si>
    <t>Los Angeles Chargers</t>
  </si>
  <si>
    <t>De'Von Achane</t>
  </si>
  <si>
    <t>Kansas City Chiefs</t>
  </si>
  <si>
    <t>MIA</t>
  </si>
  <si>
    <t>Rushing touchdowns</t>
  </si>
  <si>
    <t>Box score cross-check</t>
  </si>
  <si>
    <t>Las Vegas Raiders</t>
  </si>
  <si>
    <t>NBC Sports (PFT) — 2025-26 NFL playoff bracket and scores</t>
  </si>
  <si>
    <t>Tier 3 news</t>
  </si>
  <si>
    <t>NBC Sports</t>
  </si>
  <si>
    <t>https://www.nbcsports.com/nfl/profootballtalk/news/2025-26-nfl-playoff-bracket-schedule-matchups-and-scores-for-afc-and-nfc-games</t>
  </si>
  <si>
    <t>Philadelphia Eagles</t>
  </si>
  <si>
    <t>Jahmyr Gibbs</t>
  </si>
  <si>
    <t>NFC</t>
  </si>
  <si>
    <t>Josh Jacobs</t>
  </si>
  <si>
    <t>GNB</t>
  </si>
  <si>
    <t>Dallas Cowboys</t>
  </si>
  <si>
    <t>All 13 postseason results and seeds</t>
  </si>
  <si>
    <t>Receiving yards</t>
  </si>
  <si>
    <t>S21</t>
  </si>
  <si>
    <t>ESPN — AGA expects record $1.76bn bet on Super Bowl LX</t>
  </si>
  <si>
    <t>Jaxon Smith-Njigba</t>
  </si>
  <si>
    <t>Tier 3 news / AGA quoted</t>
  </si>
  <si>
    <t>https://www.espn.com/nfl/story/_/id/47770542/aga-expects-record-176-billion-bet-super-bowl-lx</t>
  </si>
  <si>
    <t>Led the NFL; Smith-Njigba named AP Offensive Player of the Year</t>
  </si>
  <si>
    <t>Puka Nacua</t>
  </si>
  <si>
    <t>Washington Commanders</t>
  </si>
  <si>
    <t>2026-01-29</t>
  </si>
  <si>
    <t>George Pickens</t>
  </si>
  <si>
    <t>Cross-check of AGA estimate (+27% YoY)</t>
  </si>
  <si>
    <t>S22</t>
  </si>
  <si>
    <t>ESPN — Mahomes reworked deal worth over $500m</t>
  </si>
  <si>
    <t>https://www.espn.com/nfl/story/_/id/49021927/sources-chiefs-patrick-mahomes-make-500m-reworked-deal</t>
  </si>
  <si>
    <t>New York Giants</t>
  </si>
  <si>
    <t>Ja'Marr Chase</t>
  </si>
  <si>
    <t>CIN</t>
  </si>
  <si>
    <t>Amon-Ra St. Brown</t>
  </si>
  <si>
    <t>2026-06-10</t>
  </si>
  <si>
    <t>Receptions</t>
  </si>
  <si>
    <t>$504.75m total; $64m AAV from 2027</t>
  </si>
  <si>
    <t>S23</t>
  </si>
  <si>
    <t>Chicago Bears</t>
  </si>
  <si>
    <t>NFL.com — Chiefs add two years to Mahomes' contract</t>
  </si>
  <si>
    <t>Tier 1 official media</t>
  </si>
  <si>
    <t>https://www.nfl.com/news/chiefs-add-two-years-to-patrick-mahomes-contract-making-it-first-nfl-deal-valued-at-over-500-million</t>
  </si>
  <si>
    <t>catches</t>
  </si>
  <si>
    <t>Green Bay Packers</t>
  </si>
  <si>
    <t>Trey McBride</t>
  </si>
  <si>
    <t>ARI</t>
  </si>
  <si>
    <t>2026-06</t>
  </si>
  <si>
    <t>Cross-check of Mahomes deal</t>
  </si>
  <si>
    <t>S24</t>
  </si>
  <si>
    <t>Wikipedia — 2026 NFL draft (verified against CBS/NBC/Yahoo draft trackers)</t>
  </si>
  <si>
    <t>https://en.wikipedia.org/wiki/2026_NFL_draft</t>
  </si>
  <si>
    <t>Minnesota Vikings</t>
  </si>
  <si>
    <t>2026-04</t>
  </si>
  <si>
    <t>Detroit Lions</t>
  </si>
  <si>
    <t>257 picks; Mendoza first overall; Pittsburgh host</t>
  </si>
  <si>
    <t>Super Bowl LX: the 2025 season's championship (played February 8, 2026)</t>
  </si>
  <si>
    <t>Receiving touchdowns</t>
  </si>
  <si>
    <t>S25</t>
  </si>
  <si>
    <t>Davante Adams</t>
  </si>
  <si>
    <t>VisitPittsburgh — 2026 NFL Draft official fan guide</t>
  </si>
  <si>
    <t>Tier 1 official host</t>
  </si>
  <si>
    <t>Visit Pittsburgh</t>
  </si>
  <si>
    <t>https://www.visitpittsburgh.com/nfl-draft-pittsburgh/</t>
  </si>
  <si>
    <t>Dallas Goedert</t>
  </si>
  <si>
    <t>PHI</t>
  </si>
  <si>
    <t>Tee Higgins</t>
  </si>
  <si>
    <t>Carolina Panthers</t>
  </si>
  <si>
    <t>Result</t>
  </si>
  <si>
    <t>Seattle Seahawks 29, New England Patriots 13</t>
  </si>
  <si>
    <t>S18,S19</t>
  </si>
  <si>
    <t>Seahawks' 2nd Super Bowl title (first since the 2013 season)</t>
  </si>
  <si>
    <t>Date / venue</t>
  </si>
  <si>
    <t>2026-02-08, Levi's Stadium, Santa Clara, CA</t>
  </si>
  <si>
    <t>Record 805,000 draft attendance</t>
  </si>
  <si>
    <t>Tampa Bay Buccaneers</t>
  </si>
  <si>
    <t>S26</t>
  </si>
  <si>
    <t>Pro Football Reference — 2025 NFL attendance</t>
  </si>
  <si>
    <t>Second Super Bowl at Levi's Stadium; broadcast by NBC/Peacock/Telemundo</t>
  </si>
  <si>
    <t>Points scored</t>
  </si>
  <si>
    <t>Attendance</t>
  </si>
  <si>
    <t>Jason Myers</t>
  </si>
  <si>
    <t>https://www.pro-football-reference.com/years/2025/attendance.htm</t>
  </si>
  <si>
    <t>spectators</t>
  </si>
  <si>
    <t>Announced attendance</t>
  </si>
  <si>
    <t>Average US audience — preliminary</t>
  </si>
  <si>
    <t>Ka'imi Fairbairn</t>
  </si>
  <si>
    <t>preliminary</t>
  </si>
  <si>
    <t>Atlanta Falcons</t>
  </si>
  <si>
    <t>HOU</t>
  </si>
  <si>
    <t>Initial Nielsen figure issued February 10, 2026</t>
  </si>
  <si>
    <t>Average US audience — final</t>
  </si>
  <si>
    <t>Brandon Aubrey</t>
  </si>
  <si>
    <t>Team-level and league attendance</t>
  </si>
  <si>
    <t>New Orleans Saints</t>
  </si>
  <si>
    <t>S27</t>
  </si>
  <si>
    <t>Revised February 19, 2026 after a big-data collection fault; 2nd-largest US audience ever</t>
  </si>
  <si>
    <t>Statista (compiling ESPN/PFR) — NFL average attendance 2008-2025</t>
  </si>
  <si>
    <t>Tier 2 compilation of identified originals</t>
  </si>
  <si>
    <t>Statista</t>
  </si>
  <si>
    <t>Household rating / share</t>
  </si>
  <si>
    <t>https://www.statista.com/statistics/249372/average-regular-season-attendance-in-the-nfl/</t>
  </si>
  <si>
    <t>Cameron Dicker</t>
  </si>
  <si>
    <t>LAC</t>
  </si>
  <si>
    <t>39.7 / 80</t>
  </si>
  <si>
    <t>rating / share</t>
  </si>
  <si>
    <t>Combined across NBC, Peacock, Telemundo, NBC Sports Digital, NFL+</t>
  </si>
  <si>
    <t>Peak audience</t>
  </si>
  <si>
    <t>Cam Little</t>
  </si>
  <si>
    <t>2026-01-14</t>
  </si>
  <si>
    <t>7:45–8:00 p.m. ET, second quarter — an all-time peak-viewership record</t>
  </si>
  <si>
    <t>69,055 average 2025; 69,444 in 2024; series context</t>
  </si>
  <si>
    <t>Halftime show audience (Bad Bunny)</t>
  </si>
  <si>
    <t>Sports Video Group / SBJ — 2025 ratings roundup</t>
  </si>
  <si>
    <t>Tier 3 trade press / Nielsen quoted</t>
  </si>
  <si>
    <t>SVG / SBJ</t>
  </si>
  <si>
    <t>Total touchdowns</t>
  </si>
  <si>
    <t>https://www.sportsvideo.org/2026/01/09/ratings-roundup-nfl-secures-its-second-best-regular-season-viewership-on-record-with-over-18-million-viewers/</t>
  </si>
  <si>
    <t>8:15–8:30 p.m. ET; featured Lady Gaga and Ricky Martin</t>
  </si>
  <si>
    <t>30-second advertisement cost</t>
  </si>
  <si>
    <t>Won Super Bowl LX</t>
  </si>
  <si>
    <t>Los Angeles Rams</t>
  </si>
  <si>
    <t>Reported price on NBC; inventory reportedly sold out well before the game</t>
  </si>
  <si>
    <t>Christian McCaffrey</t>
  </si>
  <si>
    <t>Consumer spending (NRF survey estimate)</t>
  </si>
  <si>
    <t>2026-01-09</t>
  </si>
  <si>
    <t>Window-by-window 2025 audiences (SNF 23.5M etc.)</t>
  </si>
  <si>
    <t>Lost NFC Championship</t>
  </si>
  <si>
    <t>S29</t>
  </si>
  <si>
    <t>San Francisco 49ers</t>
  </si>
  <si>
    <t>Wikipedia — List of NFL annual sacks leaders (record flagged)</t>
  </si>
  <si>
    <t>https://en.wikipedia.org/wiki/List_of_NFL_annual_sacks_leaders</t>
  </si>
  <si>
    <t>Record; $94.77 per adult across 213.1M intending viewers; survey Jan 2–8, 2026</t>
  </si>
  <si>
    <t>Sacks</t>
  </si>
  <si>
    <t>Legal betting (AGA estimate)</t>
  </si>
  <si>
    <t>Myles Garrett</t>
  </si>
  <si>
    <t>Arizona Cardinals</t>
  </si>
  <si>
    <t>CLE</t>
  </si>
  <si>
    <t>Garrett 23 sacks = single-season record</t>
  </si>
  <si>
    <t>NFL single-season record; previous record 22.5 (M. Strahan, 2001)</t>
  </si>
  <si>
    <t>S30</t>
  </si>
  <si>
    <t>Interceptions</t>
  </si>
  <si>
    <t>Kevin Byard III</t>
  </si>
  <si>
    <t>StatMuse — 2025 sack and interception leaders</t>
  </si>
  <si>
    <t>Record; legal sportsbooks only; +27% vs Super Bowl LIX ($1.39bn)</t>
  </si>
  <si>
    <t>CHI</t>
  </si>
  <si>
    <t>Tier 2 stats aggregator</t>
  </si>
  <si>
    <t>interceptions</t>
  </si>
  <si>
    <t>Winning player share (reported)</t>
  </si>
  <si>
    <t>StatMuse</t>
  </si>
  <si>
    <t>https://www.statmuse.com/nfl/ask/sack-leaders-2025</t>
  </si>
  <si>
    <t>Per StatMuse/PFR compilations; defensive INT leader</t>
  </si>
  <si>
    <t>$ per player</t>
  </si>
  <si>
    <t>Awards (2025 season, announced at NFL Honors, February 2026)</t>
  </si>
  <si>
    <t>S13*</t>
  </si>
  <si>
    <t>Note: PF = points for (scored); PA = points allowed. Regular season only; postseason results shown in the last column.</t>
  </si>
  <si>
    <t>Postseason pay set by the CBA; losing share $113,000 (*as compiled by finder.com from CBA figures)</t>
  </si>
  <si>
    <t>award</t>
  </si>
  <si>
    <t>Super Bowl MVP</t>
  </si>
  <si>
    <t>Kenneth Walker III</t>
  </si>
  <si>
    <t>RB, Seattle</t>
  </si>
  <si>
    <t>position/team</t>
  </si>
  <si>
    <t>135 rushing yards — most in a Super Bowl in 28 years</t>
  </si>
  <si>
    <t>AP Most Valuable Player</t>
  </si>
  <si>
    <t>QB, Los Angeles Rams</t>
  </si>
  <si>
    <t>Methodology note</t>
  </si>
  <si>
    <t>Garrett 23 sacks; Byard 7 INT (cross-check)</t>
  </si>
  <si>
    <t>S31</t>
  </si>
  <si>
    <t>First Super Bowl measured with Nielsen Big Data + Panel</t>
  </si>
  <si>
    <t>AP Offensive Player of the Year</t>
  </si>
  <si>
    <t>Yahoo/USA Today — Forbes 2025 full 32-team valuation list</t>
  </si>
  <si>
    <t>Tier 3 news / Forbes quoted</t>
  </si>
  <si>
    <t>WR, Seattle Seahawks</t>
  </si>
  <si>
    <t>USA Today</t>
  </si>
  <si>
    <t>https://ca.sports.yahoo.com/news/most-valuable-nfl-teams-cowboys-181217249.html</t>
  </si>
  <si>
    <t>AP Defensive Player of the Year</t>
  </si>
  <si>
    <t>DE, Cleveland Browns</t>
  </si>
  <si>
    <t>Earlier Super Bowls used panel-only measurement; OOH viewing included since SB LV</t>
  </si>
  <si>
    <t>AP Offensive Rookie of the Year</t>
  </si>
  <si>
    <t>Tetairoa McMillan</t>
  </si>
  <si>
    <t>WR, Carolina Panthers</t>
  </si>
  <si>
    <t>Super Bowl average US audience, last 10 editions</t>
  </si>
  <si>
    <t>AP Defensive Rookie of the Year</t>
  </si>
  <si>
    <t>edition</t>
  </si>
  <si>
    <t>Carson Schwesinger</t>
  </si>
  <si>
    <t>LB, Cleveland Browns</t>
  </si>
  <si>
    <t>Super Bowl LX MVP</t>
  </si>
  <si>
    <t>avg_audience_million</t>
  </si>
  <si>
    <t>RB, Seattle Seahawks</t>
  </si>
  <si>
    <t>Walter Payton Man of the Year</t>
  </si>
  <si>
    <t>Bobby Wagner</t>
  </si>
  <si>
    <t>Super Bowl LI</t>
  </si>
  <si>
    <t>LB</t>
  </si>
  <si>
    <t>Complete 32-team Forbes list values</t>
  </si>
  <si>
    <t>S32</t>
  </si>
  <si>
    <t>Note: a tackles leader is intentionally omitted — tackles are press-box statistics that vary between data providers.</t>
  </si>
  <si>
    <t>Variety — Super Bowl 2026 ratings (final)</t>
  </si>
  <si>
    <t>S03,S32</t>
  </si>
  <si>
    <t>Variety</t>
  </si>
  <si>
    <t>Super Bowl LII</t>
  </si>
  <si>
    <t>https://variety.com/2026/tv/news/super-bowl-2026-ratings-viewers-1236658484/</t>
  </si>
  <si>
    <t>Super Bowl LIII</t>
  </si>
  <si>
    <t>Super Bowl LIV</t>
  </si>
  <si>
    <t>SB LX audience history table; methodology notes</t>
  </si>
  <si>
    <t>S33</t>
  </si>
  <si>
    <t>NFL Player Health &amp; Safety — injury data reports</t>
  </si>
  <si>
    <t>Super Bowl LV</t>
  </si>
  <si>
    <t>https://www.nfl.com/playerhealthandsafety/health-and-wellness/injury-data/injury-data</t>
  </si>
  <si>
    <t>Super Bowl LVI</t>
  </si>
  <si>
    <t>Super Bowl LVII</t>
  </si>
  <si>
    <t>Super Bowl LVIII</t>
  </si>
  <si>
    <t>2025-02</t>
  </si>
  <si>
    <t>2024-season concussion totals (latest full-year release verified by cut-off)</t>
  </si>
  <si>
    <t>Super Bowl LIX</t>
  </si>
  <si>
    <t>Super Bowl LX</t>
  </si>
  <si>
    <t>super_bowl_wins</t>
  </si>
  <si>
    <t>Wins through Super Bowl LX. Patriots hold the appearance record (12, including SB LX). Green Bay leads all NFL championships incl. pre-Super Bowl era (13).</t>
  </si>
  <si>
    <t>Average announced attendance per regular-season home game, international games excluded (ESPN/PFR data as compiled by Statista, S26/S27). 2020 excluded: most games were played without or with restricted crowds.</t>
  </si>
  <si>
    <t>avg_attendance_per_game</t>
  </si>
  <si>
    <t>2016</t>
  </si>
  <si>
    <t>S26,S27</t>
  </si>
  <si>
    <t>2017</t>
  </si>
  <si>
    <t>Franchise values, all 32 teams</t>
  </si>
  <si>
    <t>Valuations: Forbes, August 28, 2025 (S09, full list S31). Forbes values are enterprise-value estimates; they are not audited figures. CNBC (S10) is shown only as a comparison and is never mixed into the Forbes ranking.</t>
  </si>
  <si>
    <t>forbes_value_usd_bn</t>
  </si>
  <si>
    <t>Highest total home attendance, 2025</t>
  </si>
  <si>
    <t>Dallas Cowboys — 743,000+ across 8 home games (S26). The Cowboys have led the NFL every year since AT&amp;T Stadium opened in 2009.</t>
  </si>
  <si>
    <t>Lowest average home attendance, 2025</t>
  </si>
  <si>
    <t>Chicago Bears — under 60,000 per game at Soldier Field, the league's smallest stadium (S27).</t>
  </si>
  <si>
    <t>Best-attended 2025 international game</t>
  </si>
  <si>
    <t>86,152 — Rams 35, Jaguars 7 at Wembley Stadium, October 19, 2025 (S27/Statista compiling ESPN).</t>
  </si>
  <si>
    <t>Total vs average</t>
  </si>
  <si>
    <t>Teams host different numbers of home games when they surrender one to the international series, so total attendance and per-game averages are not interchangeable; this sheet uses per-game averages.</t>
  </si>
  <si>
    <t>NFL Draft — 2025 and 2026</t>
  </si>
  <si>
    <t>Salary cap, player pay and contracts</t>
  </si>
  <si>
    <t>Cap per club per NFL Football Operations / NFL announcements (S07, S08). YoY and CAGR are live formulas.</t>
  </si>
  <si>
    <t>2025 draft</t>
  </si>
  <si>
    <t>salary_cap_usd_m</t>
  </si>
  <si>
    <t>2026 draft</t>
  </si>
  <si>
    <t>2015</t>
  </si>
  <si>
    <t>Dates</t>
  </si>
  <si>
    <t>April 24–26, 2025</t>
  </si>
  <si>
    <t>April 23–25, 2026</t>
  </si>
  <si>
    <t>Host city</t>
  </si>
  <si>
    <t>Green Bay, Wisconsin</t>
  </si>
  <si>
    <t>Pittsburgh, Pennsylvania</t>
  </si>
  <si>
    <t>Pittsburgh's first draft since 1948</t>
  </si>
  <si>
    <t>First overall pick</t>
  </si>
  <si>
    <t>Cam Ward, QB, Miami — Tennessee Titans</t>
  </si>
  <si>
    <t>Fernando Mendoza, QB, Indiana — Las Vegas Raiders</t>
  </si>
  <si>
    <t>4th straight year a QB went No. 1; Mendoza the first Indiana first-rounder since 1994</t>
  </si>
  <si>
    <t>Total selections</t>
  </si>
  <si>
    <t>Seven rounds</t>
  </si>
  <si>
    <t>≈600,000 (reported by NFL/host)</t>
  </si>
  <si>
    <t>805,000 — record</t>
  </si>
  <si>
    <t>S24,S25</t>
  </si>
  <si>
    <t>Pittsburgh set the all-time draft attendance record</t>
  </si>
  <si>
    <t>Most / fewest picks (2026)</t>
  </si>
  <si>
    <t>Miami Dolphins 13 / Los Angeles Rams 5</t>
  </si>
  <si>
    <t>Notable 2026 rookie context</t>
  </si>
  <si>
    <t>Cam Ward's 2025 rookie deal: 4 years, $48.8m fully guaranteed (slotting reference)</t>
  </si>
  <si>
    <t>S22 context</t>
  </si>
  <si>
    <t>Rookie pay is slotted by the CBA</t>
  </si>
  <si>
    <t>Only decrease of the period — COVID-19 revenue shortfall</t>
  </si>
  <si>
    <t>First cap above $300m; total player costs $378.8m/club incl. benefits</t>
  </si>
  <si>
    <t>CAGR 2015→2026</t>
  </si>
  <si>
    <t>Average value ($bn)</t>
  </si>
  <si>
    <t>Formula: (ending value / beginning value)^(1/number of years) − 1; 11 year-steps from 2015 to 2026</t>
  </si>
  <si>
    <t>Largest NFL contracts by average annual value, as of August 5, 2026. Contract details per Spotrac-verified reporting; ranking is by AAV, one definition only.</t>
  </si>
  <si>
    <t>position</t>
  </si>
  <si>
    <t>aav_usd_m</t>
  </si>
  <si>
    <t>Patrick Mahomes</t>
  </si>
  <si>
    <t>QB</t>
  </si>
  <si>
    <t>Reworked deal (June 10, 2026): $504.75m total 2026-2033; record AAV from 2027</t>
  </si>
  <si>
    <t>Median value ($bn)</t>
  </si>
  <si>
    <t>4-year, $240m extension (2024)</t>
  </si>
  <si>
    <t>League total ($bn)</t>
  </si>
  <si>
    <t>International growth</t>
  </si>
  <si>
    <t>2025 games are completed results; 2026 games are scheduled and confirmed by the NFL (S14, S15). 62 international regular-season games had been played entering the 2026 season (S16).</t>
  </si>
  <si>
    <t>6-year, $330m (2025); record $250m guaranteed at signing</t>
  </si>
  <si>
    <t>Joe Burrow</t>
  </si>
  <si>
    <t>city</t>
  </si>
  <si>
    <t>Average value change vs 2024</t>
  </si>
  <si>
    <t>country</t>
  </si>
  <si>
    <t>+25% (Forbes, S09) — all 32 teams worth at least $5bn for the first time</t>
  </si>
  <si>
    <t>venue</t>
  </si>
  <si>
    <t>game / matchup</t>
  </si>
  <si>
    <t>Most valuable team</t>
  </si>
  <si>
    <t>Dallas Cowboys, $13.0bn — 19th straight year at No. 1; estimated 2024 revenue $1.2bn and operating income $629m (Forbes, S09)</t>
  </si>
  <si>
    <t>Average team revenue (2024 season)</t>
  </si>
  <si>
    <t>5-year, $275m (2023)</t>
  </si>
  <si>
    <t>$687m, +7.3% YoY (CNBC, S10) — implying roughly $22bn league-wide</t>
  </si>
  <si>
    <t>2025-09-05</t>
  </si>
  <si>
    <t>São Paulo</t>
  </si>
  <si>
    <t>Jordan Love</t>
  </si>
  <si>
    <t>Brazil</t>
  </si>
  <si>
    <t>Corinthians Arena</t>
  </si>
  <si>
    <t>National revenue per club (2024 season)</t>
  </si>
  <si>
    <t>Los Angeles Chargers 27, Kansas City Chiefs 21</t>
  </si>
  <si>
    <t>≈$433m (CNBC, S10) / ≈$440m (Forbes, S09) — TV, licensing and sponsorship shared equally by all 32 clubs</t>
  </si>
  <si>
    <t>4-year, $220m (2024)</t>
  </si>
  <si>
    <t>Why Green Bay matters</t>
  </si>
  <si>
    <t>The Packers are publicly owned and publish audited annual figures, giving the only direct public view of the league's national-revenue distribution; every other club's finances are third-party estimates</t>
  </si>
  <si>
    <t>Season opener; NFL's second regular-season game in Brazil</t>
  </si>
  <si>
    <t>2025-09-28</t>
  </si>
  <si>
    <t>Media rights</t>
  </si>
  <si>
    <t>Dublin</t>
  </si>
  <si>
    <t>The league's national media agreements signed in 2021 are worth over $100bn across 11 years (~$10bn+/season), the main driver of cap and valuation growth (S08 context)</t>
  </si>
  <si>
    <t>Ireland</t>
  </si>
  <si>
    <t>Croke Park</t>
  </si>
  <si>
    <t>Pittsburgh Steelers 24, Minnesota Vikings 21</t>
  </si>
  <si>
    <t>5-year, $275m (2024)</t>
  </si>
  <si>
    <t>Definitions: total contract value ≠ AAV ≠ guaranteed money ≠ cap hit ≠ annual cash. Mahomes' record is by total value ($504.75m) and by AAV ($64m from 2027); Josh Allen holds the guarantee record ($250m at signing, 2025).</t>
  </si>
  <si>
    <t>First regular-season NFL game in Ireland</t>
  </si>
  <si>
    <t>2025-10-05</t>
  </si>
  <si>
    <t>London</t>
  </si>
  <si>
    <t>United Kingdom</t>
  </si>
  <si>
    <t>Tottenham Hotspur Stadium</t>
  </si>
  <si>
    <t>2026 league minimums and tenders (per the CBA/NFL): restricted free-agent tenders ranged from $3.52m (right of first refusal) to $8.05m (first-round compensation).</t>
  </si>
  <si>
    <t>Minnesota Vikings 21, Cleveland Browns 17</t>
  </si>
  <si>
    <t>40th regular-season game in London; Vikings' first of back-to-back international games</t>
  </si>
  <si>
    <t>2025-10-12</t>
  </si>
  <si>
    <t>Denver Broncos 13, New York Jets 11</t>
  </si>
  <si>
    <t>2025-10-19</t>
  </si>
  <si>
    <t>Wembley Stadium</t>
  </si>
  <si>
    <t>Ja'Marr Chase remained the highest-paid non-quarterback signed before the cut-off ($40.25m AAV, 2025); Jalen Carter's 2026 extension ($38m/yr) set the interior-defender record; Jaxon Smith-Njigba's 2026 extension made him the highest-paid wide receiver (ESPN reporting, S22 context).</t>
  </si>
  <si>
    <t>Los Angeles Rams 35, Jacksonville Jaguars 7</t>
  </si>
  <si>
    <t>Best-attended 2025 international game (86,152)</t>
  </si>
  <si>
    <t>2025-11-09</t>
  </si>
  <si>
    <t>Berlin</t>
  </si>
  <si>
    <t>Germany</t>
  </si>
  <si>
    <t>Olympiastadion</t>
  </si>
  <si>
    <t>Indianapolis Colts 31, Atlanta Falcons 25 (OT)</t>
  </si>
  <si>
    <t>First regular-season NFL game in Berlin</t>
  </si>
  <si>
    <t>2025-11-16</t>
  </si>
  <si>
    <t>Madrid</t>
  </si>
  <si>
    <t>Spain</t>
  </si>
  <si>
    <t>Santiago Bernabéu</t>
  </si>
  <si>
    <t>Miami Dolphins 16, Washington Commanders 13</t>
  </si>
  <si>
    <t>First regular-season NFL game in Spain</t>
  </si>
  <si>
    <t>Melbourne</t>
  </si>
  <si>
    <t>Australia</t>
  </si>
  <si>
    <t>Melbourne Cricket Ground</t>
  </si>
  <si>
    <t>San Francisco 49ers vs Los Angeles Rams</t>
  </si>
  <si>
    <t>NFL betting</t>
  </si>
  <si>
    <t>First NFL regular-season game in Australia</t>
  </si>
  <si>
    <t>2026-09-27</t>
  </si>
  <si>
    <t>Rio de Janeiro</t>
  </si>
  <si>
    <t>AGA legal-wagering estimates cover regulated US sportsbooks only; they exclude offshore and informal betting (methodology: S11, S12). Please gamble responsibly — 18+/21+ depending on jurisdiction.</t>
  </si>
  <si>
    <t>Maracanã Stadium</t>
  </si>
  <si>
    <t>Baltimore Ravens vs Dallas Cowboys</t>
  </si>
  <si>
    <t>First NFL game in Rio; third in Brazil</t>
  </si>
  <si>
    <t>2026 (Oct)</t>
  </si>
  <si>
    <t>event/season</t>
  </si>
  <si>
    <t>TBC (two Tottenham games; incl. Philadelphia Eagles Week 5)</t>
  </si>
  <si>
    <t>Legal wagering estimate — Super Bowl LX</t>
  </si>
  <si>
    <t>Part of three consecutive London games</t>
  </si>
  <si>
    <t>2026-10-18</t>
  </si>
  <si>
    <t>Indianapolis Colts vs Washington Commanders</t>
  </si>
  <si>
    <t>Record; legal, state- and tribal-regulated sportsbooks only</t>
  </si>
  <si>
    <t>Jaguars-era pattern continues; London reaches 45 games since 2007</t>
  </si>
  <si>
    <t>2026-10-25</t>
  </si>
  <si>
    <t>Legal wagering estimate — Super Bowl LIX</t>
  </si>
  <si>
    <t>Paris</t>
  </si>
  <si>
    <t>France</t>
  </si>
  <si>
    <t>Stade de France</t>
  </si>
  <si>
    <t>Pittsburgh Steelers vs New Orleans Saints</t>
  </si>
  <si>
    <t>First NFL regular-season game in France</t>
  </si>
  <si>
    <t>2026 (Nov)</t>
  </si>
  <si>
    <t>Prior record under the same legal-only methodology</t>
  </si>
  <si>
    <t>Year-on-year change</t>
  </si>
  <si>
    <t>TBC</t>
  </si>
  <si>
    <t>Madrid returns after 2025 debut</t>
  </si>
  <si>
    <t>Munich</t>
  </si>
  <si>
    <t>Allianz Arena</t>
  </si>
  <si>
    <t>Munich returns</t>
  </si>
  <si>
    <t>2026-11-22</t>
  </si>
  <si>
    <t>Mexico City</t>
  </si>
  <si>
    <t>Mexico</t>
  </si>
  <si>
    <t>Estadio Azteca</t>
  </si>
  <si>
    <t>calculated</t>
  </si>
  <si>
    <t>Mexico City returns after four-year absence</t>
  </si>
  <si>
    <t>≈ +27% (ESPN cross-check, S21)</t>
  </si>
  <si>
    <t>US jurisdictions with legal sports betting</t>
  </si>
  <si>
    <t>international_games</t>
  </si>
  <si>
    <t>states + DC</t>
  </si>
  <si>
    <t>38 states + DC at SB LIX per AGA; further launches since</t>
  </si>
  <si>
    <t>Definitions</t>
  </si>
  <si>
    <t>S14,S15,S16</t>
  </si>
  <si>
    <t>See notes</t>
  </si>
  <si>
    <t>Handle = total staked; revenue = sportsbook win; hold = revenue ÷ handle. AGA figures are handle estimates, not revenue.</t>
  </si>
  <si>
    <t>No national season-long 'NFL handle' is published: state reporting periods and definitions differ, so state monthly figures cannot be summed into a comparable national total. This workbook therefore reports only the AGA's like-for-like Super Bowl estimates.</t>
  </si>
  <si>
    <t>2020: no international games (COVID-19). 2026 count is scheduled, not played.</t>
  </si>
  <si>
    <t>Fans and reach</t>
  </si>
  <si>
    <t>Only figures with an identifiable, recent source are included. Several older survey findings from the 2023 article (gender/ethnicity splits, 2019 YouTube counts) were removed as out of date.</t>
  </si>
  <si>
    <t>period</t>
  </si>
  <si>
    <t>US adults planning to watch Super Bowl LX (NRF survey)</t>
  </si>
  <si>
    <t>million adults</t>
  </si>
  <si>
    <t>Jan 2026</t>
  </si>
  <si>
    <t>80% of surveyed adults; record for the NRF series</t>
  </si>
  <si>
    <t>Average planned Super Bowl spending per adult</t>
  </si>
  <si>
    <t>$ per person</t>
  </si>
  <si>
    <t>Food/drink dominate; total $20.2bn</t>
  </si>
  <si>
    <t>NFL games among the 100 most-watched US telecasts</t>
  </si>
  <si>
    <t>calendar 2025</t>
  </si>
  <si>
    <t>Up from 72 of 100 in 2023</t>
  </si>
  <si>
    <t>Average regular-season game audience</t>
  </si>
  <si>
    <t>2025 season</t>
  </si>
  <si>
    <t>See Viewership sheet for windows</t>
  </si>
  <si>
    <t>US TV households reached by Super Bowl LX</t>
  </si>
  <si>
    <t>80</t>
  </si>
  <si>
    <t>% share</t>
  </si>
  <si>
    <t>Feb 2026</t>
  </si>
  <si>
    <t>Combined household share across NBCU platforms</t>
  </si>
  <si>
    <t>Note: no methodologically documented 2025–2026 public study of NFL fandom by gender/ethnicity was identified by the cut-off, so no demographic split is presented. Social-media follower counts change continuously and are omitted rather than dated.</t>
  </si>
  <si>
    <t>Player safety and injuries</t>
  </si>
  <si>
    <t>Latest full-year league injury data verified by the cut-off relates to the 2024 season (released February 2025). 2025-season figures had not been fully published in the sources verified for this report.</t>
  </si>
  <si>
    <t>Reported concussions (preseason + regular season)</t>
  </si>
  <si>
    <t>concussions</t>
  </si>
  <si>
    <t>Announced by the NFL as the lowest total since tracking began in 2015; ~17% below 2023</t>
  </si>
  <si>
    <t>Dynamic kickoff</t>
  </si>
  <si>
    <t>Permanent</t>
  </si>
  <si>
    <t>rule</t>
  </si>
  <si>
    <t>S33 context</t>
  </si>
  <si>
    <t>The 2024 trial format was made permanent for 2025 with touchbacks moved to the 35-yard line</t>
  </si>
  <si>
    <t>Guardian Caps in games</t>
  </si>
  <si>
    <t>Optional</t>
  </si>
  <si>
    <t>equipment</t>
  </si>
  <si>
    <t>2024–25</t>
  </si>
  <si>
    <t>Padded helmet covers permitted in regular-season games from 2024</t>
  </si>
  <si>
    <t>Evergreen records</t>
  </si>
  <si>
    <t>Verified against Pro Football Reference leaderboards (S01/S02 family) and the sacks-record listing (S29).</t>
  </si>
  <si>
    <t>Limitations: public injury data is aggregated and self-reported by the league; independent verification is limited, and surface-related findings remain contested. This report avoids any overall claim that the sport is 'safe' or 'unsafe'.</t>
  </si>
  <si>
    <t>holder</t>
  </si>
  <si>
    <t>when</t>
  </si>
  <si>
    <t>Single-season sacks</t>
  </si>
  <si>
    <t>Myles Garrett (CLE)</t>
  </si>
  <si>
    <t>Career passing yards</t>
  </si>
  <si>
    <t>Tom Brady</t>
  </si>
  <si>
    <t>2000–2022</t>
  </si>
  <si>
    <t>S02 family</t>
  </si>
  <si>
    <t>Career passing touchdowns</t>
  </si>
  <si>
    <t>Career rushing yards</t>
  </si>
  <si>
    <t>Emmitt Smith</t>
  </si>
  <si>
    <t>1990–2004</t>
  </si>
  <si>
    <t>Career receiving yards</t>
  </si>
  <si>
    <t>Jerry Rice</t>
  </si>
  <si>
    <t>1985–2004</t>
  </si>
  <si>
    <t>Single-season receiving yards</t>
  </si>
  <si>
    <t>Calvin Johnson</t>
  </si>
  <si>
    <t>2012</t>
  </si>
  <si>
    <t>Longest field goal</t>
  </si>
  <si>
    <t>Justin Tucker</t>
  </si>
  <si>
    <t>Most Super Bowl wins (team)</t>
  </si>
  <si>
    <t>Steelers &amp; Patriots</t>
  </si>
  <si>
    <t>titles</t>
  </si>
  <si>
    <t>through SB LX</t>
  </si>
  <si>
    <t>S19 family</t>
  </si>
  <si>
    <t>Most Super Bowl appearances (team)</t>
  </si>
  <si>
    <t>appearances</t>
  </si>
  <si>
    <t>Most NFL championships incl. pre-SB era</t>
  </si>
  <si>
    <t>Most-watched US telecast ever</t>
  </si>
  <si>
    <t>Feb 2025</t>
  </si>
  <si>
    <t>Most-watched regular-season game</t>
  </si>
  <si>
    <t>Chiefs–Cowboys (Thanksgiving)</t>
  </si>
  <si>
    <t>Nov 27, 2025</t>
  </si>
  <si>
    <t>2025-26 postseason results (all 13 games)</t>
  </si>
  <si>
    <t>round</t>
  </si>
  <si>
    <t>result</t>
  </si>
  <si>
    <t>Wild Card</t>
  </si>
  <si>
    <t>2026-01-10</t>
  </si>
  <si>
    <t>Los Angeles Rams 34, Carolina Panthers 31</t>
  </si>
  <si>
    <t>Chicago Bears 31, Green Bay Packers 27</t>
  </si>
  <si>
    <t>2026-01-11</t>
  </si>
  <si>
    <t>Chart datasets</t>
  </si>
  <si>
    <t>Buffalo Bills 27, Jacksonville Jaguars 24</t>
  </si>
  <si>
    <t>Every value plotted in the article's inline SVG charts, exactly as rendered in the HTML.</t>
  </si>
  <si>
    <t>San Francisco 49ers 23, Philadelphia Eagles 19</t>
  </si>
  <si>
    <t>chart_id</t>
  </si>
  <si>
    <t>New England Patriots 16, Los Angeles Chargers 3</t>
  </si>
  <si>
    <t>chart_title</t>
  </si>
  <si>
    <t>2026-01-12</t>
  </si>
  <si>
    <t>Houston Texans 30, Pittsburgh Steelers 6</t>
  </si>
  <si>
    <t>Divisional</t>
  </si>
  <si>
    <t>2026-01-17</t>
  </si>
  <si>
    <t>Denver Broncos 33, Buffalo Bills 30 (OT)</t>
  </si>
  <si>
    <t>series</t>
  </si>
  <si>
    <t>Seattle Seahawks 41, San Francisco 49ers 6</t>
  </si>
  <si>
    <t>2026-01-18</t>
  </si>
  <si>
    <t>New England Patriots 28, Houston Texans 16</t>
  </si>
  <si>
    <t>C1</t>
  </si>
  <si>
    <t>Los Angeles Rams 20, Chicago Bears 17 (OT)</t>
  </si>
  <si>
    <t>NFL regular-season average audience by season</t>
  </si>
  <si>
    <t>AFC Championship</t>
  </si>
  <si>
    <t>Average per game</t>
  </si>
  <si>
    <t>2026-01-25</t>
  </si>
  <si>
    <t>New England Patriots 10, Denver Broncos 7</t>
  </si>
  <si>
    <t>NFC Championship</t>
  </si>
  <si>
    <t>Seattle Seahawks 31, Los Angeles Rams 27</t>
  </si>
  <si>
    <t>Calculations and worked examples</t>
  </si>
  <si>
    <t>All derived figures in this workbook are live formulas. The examples below show each formula pattern with a worked result.</t>
  </si>
  <si>
    <t>calculation</t>
  </si>
  <si>
    <t>formula (text)</t>
  </si>
  <si>
    <t>live example</t>
  </si>
  <si>
    <t>Percentage change</t>
  </si>
  <si>
    <t>((new − old) / old) × 100</t>
  </si>
  <si>
    <t>2026 vs 2025 salary cap</t>
  </si>
  <si>
    <t>Rows 14–15 of the Salary_Cap_Contracts sheet hold the 2025 and 2026 caps</t>
  </si>
  <si>
    <t>Point differential</t>
  </si>
  <si>
    <t>points scored − points allowed</t>
  </si>
  <si>
    <t>Seattle Seahawks 2025</t>
  </si>
  <si>
    <t>+191, the league's best</t>
  </si>
  <si>
    <t>Win percentage (ties = half win)</t>
  </si>
  <si>
    <t>(W + 0.5×T) / (W + L + T)</t>
  </si>
  <si>
    <t>Dallas Cowboys 2025 (7–9–1)</t>
  </si>
  <si>
    <t>C2</t>
  </si>
  <si>
    <t>Average audience</t>
  </si>
  <si>
    <t>SB LI (2017)</t>
  </si>
  <si>
    <t>Pre-2021 panel-only; LX = Big Data + Panel</t>
  </si>
  <si>
    <t>Official NFL convention</t>
  </si>
  <si>
    <t>Compound annual growth rate</t>
  </si>
  <si>
    <t>SB LII (2018)</t>
  </si>
  <si>
    <t>(ending / beginning)^(1/years) − 1</t>
  </si>
  <si>
    <t>Salary cap 2015→2026 (11 year-steps)</t>
  </si>
  <si>
    <t>SB LIII (2019)</t>
  </si>
  <si>
    <t>≈7% a year despite the 2021 COVID dip</t>
  </si>
  <si>
    <t>Average / median</t>
  </si>
  <si>
    <t>AVERAGE(range) / MEDIAN(range)</t>
  </si>
  <si>
    <t>Franchise values (Forbes 2025)</t>
  </si>
  <si>
    <t>SB LIV (2020)</t>
  </si>
  <si>
    <t>Matches Forbes' published $7.1bn average within rounding</t>
  </si>
  <si>
    <t>SB LV (2021)</t>
  </si>
  <si>
    <t>Betting YoY change</t>
  </si>
  <si>
    <t>((new − old)/old)</t>
  </si>
  <si>
    <t>AGA SB LX vs SB LIX estimate</t>
  </si>
  <si>
    <t>≈ +27%, matching the ESPN cross-check (S21)</t>
  </si>
  <si>
    <t>Inflation adjustment: not applied anywhere in this workbook — all monetary values are nominal, and no chart mixes nominal with adjusted values.</t>
  </si>
  <si>
    <t>SB LVI (2022)</t>
  </si>
  <si>
    <t>SB LVII (2023)</t>
  </si>
  <si>
    <t>SB LVIII (2024)</t>
  </si>
  <si>
    <t>SB LIX (2025)</t>
  </si>
  <si>
    <t>SB LX (2026)</t>
  </si>
  <si>
    <t>C3</t>
  </si>
  <si>
    <t>C4</t>
  </si>
  <si>
    <t>2025 offensive leaders (top five per category)</t>
  </si>
  <si>
    <t>Matthew Stafford (LAR)</t>
  </si>
  <si>
    <t>Jared Goff (DET)</t>
  </si>
  <si>
    <t>Dak Prescott (DAL)</t>
  </si>
  <si>
    <t>Drake Maye (NWE)</t>
  </si>
  <si>
    <t>Sam Darnold (SEA)</t>
  </si>
  <si>
    <t>James Cook (BUF)</t>
  </si>
  <si>
    <t>Derrick Henry (BAL)</t>
  </si>
  <si>
    <t>Jonathan Taylor (IND)</t>
  </si>
  <si>
    <t>Bijan Robinson (ATL)</t>
  </si>
  <si>
    <t>De'Von Achane (MIA)</t>
  </si>
  <si>
    <t>Jaxon Smith-Njigba (SEA)</t>
  </si>
  <si>
    <t>Puka Nacua (LAR)</t>
  </si>
  <si>
    <t>George Pickens (DAL)</t>
  </si>
  <si>
    <t>Ja'Marr Chase (CIN)</t>
  </si>
  <si>
    <t>Amon-Ra St. Brown (DET)</t>
  </si>
  <si>
    <t>C5</t>
  </si>
  <si>
    <t>NFL average attendance per game by season</t>
  </si>
  <si>
    <t>Average attendance</t>
  </si>
  <si>
    <t>2020 excluded (COVID-19 restrictions)</t>
  </si>
  <si>
    <t>C6</t>
  </si>
  <si>
    <t>NFL salary cap per club, 2015–2026</t>
  </si>
  <si>
    <t>Salary cap</t>
  </si>
  <si>
    <t>C7</t>
  </si>
  <si>
    <t>Franchise values, all 32 teams (Forbes 2025)</t>
  </si>
  <si>
    <t>Forbes value</t>
  </si>
  <si>
    <t>C8</t>
  </si>
  <si>
    <t>International regular-season games by year</t>
  </si>
  <si>
    <t>Games</t>
  </si>
  <si>
    <t>2026 scheduled</t>
  </si>
  <si>
    <t>C9</t>
  </si>
  <si>
    <t>Super Bowl 30-second advertisement cost</t>
  </si>
  <si>
    <t>Reported cost</t>
  </si>
  <si>
    <t>S17,S32</t>
  </si>
  <si>
    <t>2026: reported NBC price up to $10m</t>
  </si>
  <si>
    <t>actual (reported)</t>
  </si>
  <si>
    <t>C10</t>
  </si>
  <si>
    <t>Legal Super Bowl wagering (AGA estimates)</t>
  </si>
  <si>
    <t>Legal handle estimate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</si>
</sst>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
    <numFmt numFmtId="165" formatCode="0.0%"/>
  </numFmts>
  <fonts count="11">
    <font>
      <sz val="11.0"/>
      <color rgb="FF000000"/>
      <name val="Calibri"/>
      <scheme val="minor"/>
    </font>
    <font>
      <b/>
      <sz val="14.0"/>
      <color rgb="FFFF3D00"/>
      <name val="Arial"/>
    </font>
    <font>
      <b/>
      <sz val="10.0"/>
      <color rgb="FFFFFFFF"/>
      <name val="Arial"/>
    </font>
    <font>
      <i/>
      <sz val="9.0"/>
      <color rgb="FF555555"/>
      <name val="Arial"/>
    </font>
    <font>
      <b/>
      <sz val="10.0"/>
      <color theme="1"/>
      <name val="Arial"/>
    </font>
    <font>
      <sz val="10.0"/>
      <color theme="1"/>
      <name val="Arial"/>
    </font>
    <font>
      <u/>
      <sz val="10.0"/>
      <color rgb="FF0000FF"/>
      <name val="Arial"/>
    </font>
    <font>
      <u/>
      <sz val="9.0"/>
      <color rgb="FF0563C1"/>
      <name val="Arial"/>
    </font>
    <font>
      <u/>
      <sz val="9.0"/>
      <color rgb="FF0563C1"/>
      <name val="Arial"/>
    </font>
    <font>
      <b/>
      <sz val="11.0"/>
      <color rgb="FF1E2430"/>
      <name val="Arial"/>
    </font>
    <font>
      <sz val="11.0"/>
      <color rgb="FF000000"/>
      <name val="Calibri"/>
    </font>
  </fonts>
  <fills count="6">
    <fill>
      <patternFill patternType="none"/>
    </fill>
    <fill>
      <patternFill patternType="lightGray"/>
    </fill>
    <fill>
      <patternFill patternType="solid">
        <fgColor rgb="FFFF3D00"/>
        <bgColor rgb="FFFF3D00"/>
      </patternFill>
    </fill>
    <fill>
      <patternFill patternType="solid">
        <fgColor rgb="FFFFFFFF"/>
        <bgColor rgb="FFFFFFFF"/>
      </patternFill>
    </fill>
    <fill>
      <patternFill patternType="solid">
        <fgColor rgb="FFF5F6F8"/>
        <bgColor rgb="FFF5F6F8"/>
      </patternFill>
    </fill>
    <fill>
      <patternFill patternType="solid">
        <fgColor rgb="FF07A870"/>
        <bgColor rgb="FF07A870"/>
      </patternFill>
    </fill>
  </fills>
  <borders count="5">
    <border/>
    <border>
      <left/>
      <right/>
      <top/>
      <bottom/>
    </border>
    <border>
      <left style="thin">
        <color rgb="FFCCCCCC"/>
      </left>
      <right style="thin">
        <color rgb="FFCCCCCC"/>
      </right>
      <top style="thin">
        <color rgb="FFCCCCCC"/>
      </top>
      <bottom style="thin">
        <color rgb="FFCCCCCC"/>
      </bottom>
    </border>
    <border>
      <bottom style="thin">
        <color rgb="FFDDDDDD"/>
      </bottom>
    </border>
    <border>
      <left/>
      <right/>
      <top/>
      <bottom style="thin">
        <color rgb="FFDDDDDD"/>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1" numFmtId="0" xfId="0" applyAlignment="1" applyFont="1">
      <alignment readingOrder="0" shrinkToFit="0" vertical="bottom" wrapText="0"/>
    </xf>
    <xf borderId="1" fillId="2" fontId="2" numFmtId="0" xfId="0" applyAlignment="1" applyBorder="1" applyFill="1" applyFont="1">
      <alignment shrinkToFit="0" vertical="center" wrapText="1"/>
    </xf>
    <xf borderId="0" fillId="0" fontId="3" numFmtId="0" xfId="0" applyAlignment="1" applyFont="1">
      <alignment shrinkToFit="0" vertical="bottom" wrapText="0"/>
    </xf>
    <xf borderId="2" fillId="3" fontId="4" numFmtId="0" xfId="0" applyAlignment="1" applyBorder="1" applyFill="1" applyFont="1">
      <alignment shrinkToFit="0" vertical="bottom" wrapText="0"/>
    </xf>
    <xf borderId="2" fillId="3" fontId="5" numFmtId="0" xfId="0" applyAlignment="1" applyBorder="1" applyFont="1">
      <alignment readingOrder="0" shrinkToFit="0" vertical="top" wrapText="1"/>
    </xf>
    <xf borderId="3" fillId="0" fontId="5" numFmtId="0" xfId="0" applyAlignment="1" applyBorder="1" applyFont="1">
      <alignment shrinkToFit="0" vertical="bottom" wrapText="0"/>
    </xf>
    <xf borderId="3" fillId="0" fontId="5" numFmtId="0" xfId="0" applyAlignment="1" applyBorder="1" applyFont="1">
      <alignment shrinkToFit="0" vertical="top" wrapText="1"/>
    </xf>
    <xf borderId="4" fillId="4" fontId="5" numFmtId="0" xfId="0" applyAlignment="1" applyBorder="1" applyFill="1" applyFont="1">
      <alignment shrinkToFit="0" vertical="top" wrapText="1"/>
    </xf>
    <xf borderId="4" fillId="4" fontId="5" numFmtId="0" xfId="0" applyAlignment="1" applyBorder="1" applyFont="1">
      <alignment shrinkToFit="0" vertical="bottom" wrapText="0"/>
    </xf>
    <xf borderId="2" fillId="3" fontId="6" numFmtId="0" xfId="0" applyAlignment="1" applyBorder="1" applyFont="1">
      <alignment readingOrder="0" shrinkToFit="0" vertical="top" wrapText="1"/>
    </xf>
    <xf borderId="2" fillId="3" fontId="5" numFmtId="0" xfId="0" applyAlignment="1" applyBorder="1" applyFont="1">
      <alignment shrinkToFit="0" vertical="top" wrapText="1"/>
    </xf>
    <xf borderId="3" fillId="0" fontId="7" numFmtId="0" xfId="0" applyAlignment="1" applyBorder="1" applyFont="1">
      <alignment shrinkToFit="0" vertical="top" wrapText="1"/>
    </xf>
    <xf borderId="4" fillId="4" fontId="8" numFmtId="0" xfId="0" applyAlignment="1" applyBorder="1" applyFont="1">
      <alignment shrinkToFit="0" vertical="top" wrapText="1"/>
    </xf>
    <xf borderId="3" fillId="0" fontId="5" numFmtId="164" xfId="0" applyAlignment="1" applyBorder="1" applyFont="1" applyNumberFormat="1">
      <alignment shrinkToFit="0" vertical="bottom" wrapText="0"/>
    </xf>
    <xf borderId="4" fillId="4" fontId="5" numFmtId="164" xfId="0" applyAlignment="1" applyBorder="1" applyFont="1" applyNumberFormat="1">
      <alignment shrinkToFit="0" vertical="bottom" wrapText="0"/>
    </xf>
    <xf borderId="4" fillId="4" fontId="5" numFmtId="165" xfId="0" applyAlignment="1" applyBorder="1" applyFont="1" applyNumberFormat="1">
      <alignment shrinkToFit="0" vertical="bottom" wrapText="0"/>
    </xf>
    <xf borderId="3" fillId="0" fontId="5" numFmtId="165" xfId="0" applyAlignment="1" applyBorder="1" applyFont="1" applyNumberFormat="1">
      <alignment shrinkToFit="0" vertical="bottom" wrapText="0"/>
    </xf>
    <xf borderId="0" fillId="0" fontId="9" numFmtId="0" xfId="0" applyAlignment="1" applyFont="1">
      <alignment shrinkToFit="0" vertical="bottom" wrapText="0"/>
    </xf>
    <xf borderId="1" fillId="5" fontId="2" numFmtId="0" xfId="0" applyAlignment="1" applyBorder="1" applyFill="1" applyFont="1">
      <alignment shrinkToFit="0" vertical="center" wrapText="1"/>
    </xf>
    <xf borderId="3" fillId="0" fontId="5" numFmtId="3" xfId="0" applyAlignment="1" applyBorder="1" applyFont="1" applyNumberFormat="1">
      <alignment shrinkToFit="0" vertical="bottom" wrapText="0"/>
    </xf>
    <xf borderId="4" fillId="4" fontId="5" numFmtId="3" xfId="0" applyAlignment="1" applyBorder="1" applyFont="1" applyNumberFormat="1">
      <alignment shrinkToFit="0" vertical="bottom" wrapText="0"/>
    </xf>
    <xf borderId="3" fillId="0" fontId="5" numFmtId="2" xfId="0" applyAlignment="1" applyBorder="1" applyFont="1" applyNumberFormat="1">
      <alignment shrinkToFit="0" vertical="bottom" wrapText="0"/>
    </xf>
    <xf borderId="4" fillId="4" fontId="5" numFmtId="2" xfId="0" applyAlignment="1" applyBorder="1" applyFont="1" applyNumberFormat="1">
      <alignment shrinkToFit="0" vertical="bottom" wrapText="0"/>
    </xf>
    <xf borderId="0" fillId="0" fontId="4" numFmtId="0" xfId="0" applyAlignment="1" applyFont="1">
      <alignment shrinkToFit="0" vertical="bottom" wrapText="0"/>
    </xf>
    <xf borderId="0" fillId="0" fontId="5" numFmtId="0" xfId="0" applyAlignment="1" applyFont="1">
      <alignment shrinkToFit="0" vertical="top" wrapText="1"/>
    </xf>
    <xf borderId="3" fillId="0" fontId="5" numFmtId="4" xfId="0" applyAlignment="1" applyBorder="1" applyFont="1" applyNumberFormat="1">
      <alignment shrinkToFit="0" vertical="bottom" wrapText="0"/>
    </xf>
    <xf borderId="4" fillId="4" fontId="5" numFmtId="4" xfId="0" applyAlignment="1" applyBorder="1" applyFont="1" applyNumberFormat="1">
      <alignment shrinkToFit="0" vertical="bottom" wrapText="0"/>
    </xf>
    <xf borderId="0" fillId="0" fontId="10" numFmtId="165" xfId="0" applyAlignment="1" applyFont="1" applyNumberFormat="1">
      <alignment shrinkToFit="0" vertical="bottom" wrapText="0"/>
    </xf>
    <xf borderId="0" fillId="0" fontId="9" numFmtId="0" xfId="0" applyAlignment="1" applyFont="1">
      <alignment readingOrder="0" shrinkToFit="0" vertical="bottom" wrapText="0"/>
    </xf>
    <xf borderId="0" fillId="0" fontId="5" numFmtId="2" xfId="0" applyAlignment="1" applyFont="1" applyNumberFormat="1">
      <alignment shrinkToFit="0" vertical="bottom" wrapText="0"/>
    </xf>
    <xf borderId="0" fillId="0" fontId="3" numFmtId="0" xfId="0" applyAlignment="1" applyFont="1">
      <alignment shrinkToFit="0" vertical="top" wrapText="1"/>
    </xf>
    <xf borderId="3" fillId="0" fontId="5" numFmtId="165" xfId="0" applyAlignment="1" applyBorder="1" applyFont="1" applyNumberFormat="1">
      <alignment shrinkToFit="0" vertical="top" wrapText="1"/>
    </xf>
    <xf borderId="3" fillId="0" fontId="5" numFmtId="164" xfId="0" applyAlignment="1" applyBorder="1" applyFont="1" applyNumberFormat="1">
      <alignment shrinkToFit="0" vertical="top" wrapText="1"/>
    </xf>
    <xf borderId="3" fillId="0" fontId="5" numFmtId="2" xfId="0" applyAlignment="1" applyBorder="1" applyFont="1" applyNumberFormat="1">
      <alignment shrinkToFit="0" vertical="top" wrapText="1"/>
    </xf>
  </cellXfs>
  <cellStyles count="1">
    <cellStyle xfId="0" name="Normal" builtinId="0"/>
  </cellStyles>
  <dxfs count="1">
    <dxf>
      <font/>
      <fill>
        <patternFill patternType="solid">
          <fgColor rgb="FFF5F6F8"/>
          <bgColor rgb="FFF5F6F8"/>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22" Type="http://schemas.openxmlformats.org/officeDocument/2006/relationships/worksheet" Target="worksheets/sheet18.xml"/><Relationship Id="rId21" Type="http://schemas.openxmlformats.org/officeDocument/2006/relationships/worksheet" Target="worksheets/sheet17.xml"/><Relationship Id="rId23" Type="http://schemas.openxmlformats.org/officeDocument/2006/relationships/worksheet" Target="worksheets/sheet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19" Type="http://schemas.openxmlformats.org/officeDocument/2006/relationships/worksheet" Target="worksheets/sheet15.xml"/><Relationship Id="rId18"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sportingpedia.com/betting-sites/nfl-business-and-statistics-report/" TargetMode="External"/><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0" Type="http://schemas.openxmlformats.org/officeDocument/2006/relationships/hyperlink" Target="https://www.nbcsports.com/nfl/profootballtalk/news/2025-26-nfl-playoff-bracket-schedule-matchups-and-scores-for-afc-and-nfc-games" TargetMode="External"/><Relationship Id="rId22" Type="http://schemas.openxmlformats.org/officeDocument/2006/relationships/hyperlink" Target="https://www.espn.com/nfl/story/_/id/49021927/sources-chiefs-patrick-mahomes-make-500m-reworked-deal" TargetMode="External"/><Relationship Id="rId21" Type="http://schemas.openxmlformats.org/officeDocument/2006/relationships/hyperlink" Target="https://www.espn.com/nfl/story/_/id/47770542/aga-expects-record-176-billion-bet-super-bowl-lx" TargetMode="External"/><Relationship Id="rId24" Type="http://schemas.openxmlformats.org/officeDocument/2006/relationships/hyperlink" Target="https://en.wikipedia.org/wiki/2026_NFL_draft" TargetMode="External"/><Relationship Id="rId23" Type="http://schemas.openxmlformats.org/officeDocument/2006/relationships/hyperlink" Target="https://www.nfl.com/news/chiefs-add-two-years-to-patrick-mahomes-contract-making-it-first-nfl-deal-valued-at-over-500-million" TargetMode="External"/><Relationship Id="rId1" Type="http://schemas.openxmlformats.org/officeDocument/2006/relationships/hyperlink" Target="https://www.pro-football-reference.com/years/2025/index.htm" TargetMode="External"/><Relationship Id="rId2" Type="http://schemas.openxmlformats.org/officeDocument/2006/relationships/hyperlink" Target="https://www.pro-football-reference.com/years/2025/leaders.htm" TargetMode="External"/><Relationship Id="rId3" Type="http://schemas.openxmlformats.org/officeDocument/2006/relationships/hyperlink" Target="https://www.nielsen.com/news-center/2026/super-bowl-lx-2026/" TargetMode="External"/><Relationship Id="rId4" Type="http://schemas.openxmlformats.org/officeDocument/2006/relationships/hyperlink" Target="https://www.nielsen.com/news-center/2026/nielsen-super-bowl-lx-final-viewership-rises-to-125-6-million-viewers-with-verified-big-data/" TargetMode="External"/><Relationship Id="rId9" Type="http://schemas.openxmlformats.org/officeDocument/2006/relationships/hyperlink" Target="https://www.forbes.com/sites/justinteitelbaum/2025/08/28/the-nfls-most-valuable-teams-2025/" TargetMode="External"/><Relationship Id="rId26" Type="http://schemas.openxmlformats.org/officeDocument/2006/relationships/hyperlink" Target="https://www.pro-football-reference.com/years/2025/attendance.htm" TargetMode="External"/><Relationship Id="rId25" Type="http://schemas.openxmlformats.org/officeDocument/2006/relationships/hyperlink" Target="https://www.visitpittsburgh.com/nfl-draft-pittsburgh/" TargetMode="External"/><Relationship Id="rId28" Type="http://schemas.openxmlformats.org/officeDocument/2006/relationships/hyperlink" Target="https://www.sportsvideo.org/2026/01/09/ratings-roundup-nfl-secures-its-second-best-regular-season-viewership-on-record-with-over-18-million-viewers/" TargetMode="External"/><Relationship Id="rId27" Type="http://schemas.openxmlformats.org/officeDocument/2006/relationships/hyperlink" Target="https://www.statista.com/statistics/249372/average-regular-season-attendance-in-the-nfl/" TargetMode="External"/><Relationship Id="rId5" Type="http://schemas.openxmlformats.org/officeDocument/2006/relationships/hyperlink" Target="https://www.nfl.com/news/nielsen-revises-super-bowl-final-rating-to-125-million-viewers" TargetMode="External"/><Relationship Id="rId6" Type="http://schemas.openxmlformats.org/officeDocument/2006/relationships/hyperlink" Target="https://www.nbclosangeles.com/news/sports/nfl/nfl-regular-season-average-viewership-2025/3828373/" TargetMode="External"/><Relationship Id="rId29" Type="http://schemas.openxmlformats.org/officeDocument/2006/relationships/hyperlink" Target="https://en.wikipedia.org/wiki/List_of_NFL_annual_sacks_leaders" TargetMode="External"/><Relationship Id="rId7" Type="http://schemas.openxmlformats.org/officeDocument/2006/relationships/hyperlink" Target="https://operations.nfl.com/calendar-events/nfl-free-agency/nfl-salary-cap" TargetMode="External"/><Relationship Id="rId8" Type="http://schemas.openxmlformats.org/officeDocument/2006/relationships/hyperlink" Target="https://www.nfl.com/news/nfl-announces-2026-salary-cap-set-at-301-2-million-per-team" TargetMode="External"/><Relationship Id="rId31" Type="http://schemas.openxmlformats.org/officeDocument/2006/relationships/hyperlink" Target="https://ca.sports.yahoo.com/news/most-valuable-nfl-teams-cowboys-181217249.html" TargetMode="External"/><Relationship Id="rId30" Type="http://schemas.openxmlformats.org/officeDocument/2006/relationships/hyperlink" Target="https://www.statmuse.com/nfl/ask/sack-leaders-2025" TargetMode="External"/><Relationship Id="rId11" Type="http://schemas.openxmlformats.org/officeDocument/2006/relationships/hyperlink" Target="https://www.americangaming.org/americans-to-legally-wager-estimated-1-76-billion-on-super-bowl-lx/" TargetMode="External"/><Relationship Id="rId33" Type="http://schemas.openxmlformats.org/officeDocument/2006/relationships/hyperlink" Target="https://www.nfl.com/playerhealthandsafety/health-and-wellness/injury-data/injury-data" TargetMode="External"/><Relationship Id="rId10" Type="http://schemas.openxmlformats.org/officeDocument/2006/relationships/hyperlink" Target="https://www.cnbc.com/2025/09/04/cnbcs-official-nfl-team-valuations-2025.html" TargetMode="External"/><Relationship Id="rId32" Type="http://schemas.openxmlformats.org/officeDocument/2006/relationships/hyperlink" Target="https://variety.com/2026/tv/news/super-bowl-2026-ratings-viewers-1236658484/" TargetMode="External"/><Relationship Id="rId13" Type="http://schemas.openxmlformats.org/officeDocument/2006/relationships/hyperlink" Target="https://nrf.com/research-insights/holiday-data-and-trends/super-bowl" TargetMode="External"/><Relationship Id="rId12" Type="http://schemas.openxmlformats.org/officeDocument/2006/relationships/hyperlink" Target="https://www.americangaming.org/americans-to-wager-estimated-1-39-billion-on-super-bowl-lix/" TargetMode="External"/><Relationship Id="rId34" Type="http://schemas.openxmlformats.org/officeDocument/2006/relationships/drawing" Target="../drawings/drawing2.xml"/><Relationship Id="rId15" Type="http://schemas.openxmlformats.org/officeDocument/2006/relationships/hyperlink" Target="https://media.nfl.com/news-and-releases/international/nfl-unveils-2026-international-games-schedule" TargetMode="External"/><Relationship Id="rId14" Type="http://schemas.openxmlformats.org/officeDocument/2006/relationships/hyperlink" Target="https://www.nfl.com/news/nfl-announces-2025-international-games-to-feature-seven-games-in-five-countries" TargetMode="External"/><Relationship Id="rId17" Type="http://schemas.openxmlformats.org/officeDocument/2006/relationships/hyperlink" Target="https://en.wikipedia.org/wiki/Super_Bowl_LX" TargetMode="External"/><Relationship Id="rId16" Type="http://schemas.openxmlformats.org/officeDocument/2006/relationships/hyperlink" Target="https://operations.nfl.com/programs-initiatives/international-growth/nfl-international-games" TargetMode="External"/><Relationship Id="rId19" Type="http://schemas.openxmlformats.org/officeDocument/2006/relationships/hyperlink" Target="https://www.pro-football-reference.com/boxscores/202602080nwe.htm" TargetMode="External"/><Relationship Id="rId18" Type="http://schemas.openxmlformats.org/officeDocument/2006/relationships/hyperlink" Target="https://www.espn.com/nfl/game/_/gameId/401772988/seahawks-patriot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0"/>
    <col customWidth="1" min="2" max="2" width="110.0"/>
    <col customWidth="1" min="3" max="26" width="8.71"/>
  </cols>
  <sheetData>
    <row r="1">
      <c r="A1" s="2" t="s">
        <v>1</v>
      </c>
    </row>
    <row r="3">
      <c r="A3" s="5" t="s">
        <v>7</v>
      </c>
      <c r="B3" s="6" t="s">
        <v>1</v>
      </c>
    </row>
    <row r="4">
      <c r="A4" s="5" t="s">
        <v>15</v>
      </c>
      <c r="B4" s="11" t="s">
        <v>18</v>
      </c>
    </row>
    <row r="5">
      <c r="A5" s="5" t="s">
        <v>50</v>
      </c>
      <c r="B5" s="12" t="s">
        <v>53</v>
      </c>
    </row>
    <row r="6">
      <c r="A6" s="5" t="s">
        <v>55</v>
      </c>
      <c r="B6" s="12" t="s">
        <v>57</v>
      </c>
    </row>
    <row r="7">
      <c r="A7" s="5" t="s">
        <v>59</v>
      </c>
      <c r="B7" s="12" t="s">
        <v>63</v>
      </c>
    </row>
    <row r="8">
      <c r="A8" s="5" t="s">
        <v>65</v>
      </c>
      <c r="B8" s="12" t="s">
        <v>67</v>
      </c>
    </row>
    <row r="9">
      <c r="A9" s="5" t="s">
        <v>69</v>
      </c>
      <c r="B9" s="12" t="s">
        <v>72</v>
      </c>
    </row>
    <row r="10">
      <c r="A10" s="5" t="s">
        <v>74</v>
      </c>
      <c r="B10" s="12" t="s">
        <v>75</v>
      </c>
    </row>
    <row r="11">
      <c r="A11" s="5" t="s">
        <v>76</v>
      </c>
      <c r="B11" s="12" t="s">
        <v>82</v>
      </c>
    </row>
    <row r="12">
      <c r="A12" s="5" t="s">
        <v>87</v>
      </c>
      <c r="B12" s="12" t="s">
        <v>89</v>
      </c>
    </row>
    <row r="13">
      <c r="A13" s="5" t="s">
        <v>92</v>
      </c>
      <c r="B13" s="12" t="s">
        <v>95</v>
      </c>
    </row>
    <row r="14">
      <c r="A14" s="5" t="s">
        <v>98</v>
      </c>
      <c r="B14" s="12" t="s">
        <v>99</v>
      </c>
    </row>
    <row r="15">
      <c r="A15" s="5" t="s">
        <v>105</v>
      </c>
      <c r="B15" s="12" t="s">
        <v>108</v>
      </c>
    </row>
    <row r="16">
      <c r="A16" s="5" t="s">
        <v>111</v>
      </c>
      <c r="B16" s="12" t="s">
        <v>113</v>
      </c>
    </row>
    <row r="17">
      <c r="A17" s="5" t="s">
        <v>121</v>
      </c>
      <c r="B17" s="12" t="s">
        <v>124</v>
      </c>
    </row>
    <row r="18">
      <c r="A18" s="5" t="s">
        <v>128</v>
      </c>
      <c r="B18" s="6" t="s">
        <v>131</v>
      </c>
    </row>
    <row r="19">
      <c r="A19" s="5" t="s">
        <v>134</v>
      </c>
      <c r="B19" s="12" t="s">
        <v>137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A3:B19">
    <cfRule type="expression" dxfId="0" priority="1">
      <formula>ISEVEN(ROW())</formula>
    </cfRule>
  </conditionalFormatting>
  <hyperlinks>
    <hyperlink r:id="rId1" ref="B4"/>
  </hyperlinks>
  <printOptions/>
  <pageMargins bottom="1.0" footer="0.0" header="0.0" left="0.75" right="0.75" top="1.0"/>
  <pageSetup paperSize="9" orientation="portrait"/>
  <drawing r:id="rId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7.0"/>
    <col customWidth="1" min="2" max="2" width="26.0"/>
    <col customWidth="1" min="3" max="3" width="20.0"/>
    <col customWidth="1" min="4" max="5" width="12.0"/>
    <col customWidth="1" min="6" max="26" width="8.71"/>
  </cols>
  <sheetData>
    <row r="1">
      <c r="A1" s="2" t="s">
        <v>569</v>
      </c>
    </row>
    <row r="2">
      <c r="A2" s="4" t="s">
        <v>570</v>
      </c>
    </row>
    <row r="4">
      <c r="A4" s="3" t="s">
        <v>227</v>
      </c>
      <c r="B4" s="3" t="s">
        <v>182</v>
      </c>
      <c r="C4" s="3" t="s">
        <v>571</v>
      </c>
      <c r="D4" s="3" t="s">
        <v>13</v>
      </c>
      <c r="E4" s="3" t="s">
        <v>14</v>
      </c>
    </row>
    <row r="5">
      <c r="A5" s="7">
        <v>1.0</v>
      </c>
      <c r="B5" s="7" t="s">
        <v>361</v>
      </c>
      <c r="C5" s="23">
        <v>13.0</v>
      </c>
      <c r="D5" s="7" t="s">
        <v>117</v>
      </c>
      <c r="E5" s="7" t="s">
        <v>118</v>
      </c>
    </row>
    <row r="6">
      <c r="A6" s="10">
        <v>2.0</v>
      </c>
      <c r="B6" s="10" t="s">
        <v>468</v>
      </c>
      <c r="C6" s="24">
        <v>10.5</v>
      </c>
      <c r="D6" s="10" t="s">
        <v>117</v>
      </c>
      <c r="E6" s="10" t="s">
        <v>118</v>
      </c>
    </row>
    <row r="7">
      <c r="A7" s="7">
        <v>3.0</v>
      </c>
      <c r="B7" s="7" t="s">
        <v>378</v>
      </c>
      <c r="C7" s="23">
        <v>10.1</v>
      </c>
      <c r="D7" s="7" t="s">
        <v>117</v>
      </c>
      <c r="E7" s="7" t="s">
        <v>118</v>
      </c>
    </row>
    <row r="8">
      <c r="A8" s="10">
        <v>4.0</v>
      </c>
      <c r="B8" s="10" t="s">
        <v>205</v>
      </c>
      <c r="C8" s="24">
        <v>9.0</v>
      </c>
      <c r="D8" s="10" t="s">
        <v>117</v>
      </c>
      <c r="E8" s="10" t="s">
        <v>118</v>
      </c>
    </row>
    <row r="9">
      <c r="A9" s="7">
        <v>5.0</v>
      </c>
      <c r="B9" s="7" t="s">
        <v>476</v>
      </c>
      <c r="C9" s="23">
        <v>8.6</v>
      </c>
      <c r="D9" s="7" t="s">
        <v>117</v>
      </c>
      <c r="E9" s="7" t="s">
        <v>118</v>
      </c>
    </row>
    <row r="10">
      <c r="A10" s="10">
        <v>6.0</v>
      </c>
      <c r="B10" s="10" t="s">
        <v>356</v>
      </c>
      <c r="C10" s="24">
        <v>8.3</v>
      </c>
      <c r="D10" s="10" t="s">
        <v>117</v>
      </c>
      <c r="E10" s="10" t="s">
        <v>118</v>
      </c>
    </row>
    <row r="11">
      <c r="A11" s="7">
        <v>7.0</v>
      </c>
      <c r="B11" s="7" t="s">
        <v>386</v>
      </c>
      <c r="C11" s="23">
        <v>8.2</v>
      </c>
      <c r="D11" s="7" t="s">
        <v>117</v>
      </c>
      <c r="E11" s="7" t="s">
        <v>118</v>
      </c>
    </row>
    <row r="12">
      <c r="A12" s="10">
        <v>8.0</v>
      </c>
      <c r="B12" s="10" t="s">
        <v>255</v>
      </c>
      <c r="C12" s="24">
        <v>8.1</v>
      </c>
      <c r="D12" s="10" t="s">
        <v>117</v>
      </c>
      <c r="E12" s="10" t="s">
        <v>118</v>
      </c>
    </row>
    <row r="13">
      <c r="A13" s="7">
        <v>9.0</v>
      </c>
      <c r="B13" s="7" t="s">
        <v>351</v>
      </c>
      <c r="C13" s="23">
        <v>7.7</v>
      </c>
      <c r="D13" s="7" t="s">
        <v>117</v>
      </c>
      <c r="E13" s="7" t="s">
        <v>118</v>
      </c>
    </row>
    <row r="14">
      <c r="A14" s="10">
        <v>10.0</v>
      </c>
      <c r="B14" s="10" t="s">
        <v>371</v>
      </c>
      <c r="C14" s="24">
        <v>7.6</v>
      </c>
      <c r="D14" s="10" t="s">
        <v>117</v>
      </c>
      <c r="E14" s="10" t="s">
        <v>118</v>
      </c>
    </row>
    <row r="15">
      <c r="A15" s="7">
        <v>11.0</v>
      </c>
      <c r="B15" s="7" t="s">
        <v>245</v>
      </c>
      <c r="C15" s="23">
        <v>7.5</v>
      </c>
      <c r="D15" s="7" t="s">
        <v>117</v>
      </c>
      <c r="E15" s="7" t="s">
        <v>118</v>
      </c>
    </row>
    <row r="16">
      <c r="A16" s="10">
        <v>12.0</v>
      </c>
      <c r="B16" s="10" t="s">
        <v>302</v>
      </c>
      <c r="C16" s="24">
        <v>7.4</v>
      </c>
      <c r="D16" s="10" t="s">
        <v>117</v>
      </c>
      <c r="E16" s="10" t="s">
        <v>118</v>
      </c>
    </row>
    <row r="17">
      <c r="A17" s="7">
        <v>13.0</v>
      </c>
      <c r="B17" s="7" t="s">
        <v>337</v>
      </c>
      <c r="C17" s="23">
        <v>6.8</v>
      </c>
      <c r="D17" s="7" t="s">
        <v>117</v>
      </c>
      <c r="E17" s="7" t="s">
        <v>118</v>
      </c>
    </row>
    <row r="18">
      <c r="A18" s="10">
        <v>14.0</v>
      </c>
      <c r="B18" s="10" t="s">
        <v>86</v>
      </c>
      <c r="C18" s="24">
        <v>6.7</v>
      </c>
      <c r="D18" s="10" t="s">
        <v>117</v>
      </c>
      <c r="E18" s="10" t="s">
        <v>118</v>
      </c>
    </row>
    <row r="19">
      <c r="A19" s="7">
        <v>15.0</v>
      </c>
      <c r="B19" s="7" t="s">
        <v>391</v>
      </c>
      <c r="C19" s="23">
        <v>6.65</v>
      </c>
      <c r="D19" s="7" t="s">
        <v>117</v>
      </c>
      <c r="E19" s="7" t="s">
        <v>118</v>
      </c>
    </row>
    <row r="20">
      <c r="A20" s="10">
        <v>16.0</v>
      </c>
      <c r="B20" s="10" t="s">
        <v>422</v>
      </c>
      <c r="C20" s="24">
        <v>6.6</v>
      </c>
      <c r="D20" s="10" t="s">
        <v>117</v>
      </c>
      <c r="E20" s="10" t="s">
        <v>118</v>
      </c>
    </row>
    <row r="21" ht="15.75" customHeight="1">
      <c r="A21" s="7">
        <v>17.0</v>
      </c>
      <c r="B21" s="7" t="s">
        <v>262</v>
      </c>
      <c r="C21" s="23">
        <v>6.5</v>
      </c>
      <c r="D21" s="7" t="s">
        <v>117</v>
      </c>
      <c r="E21" s="7" t="s">
        <v>118</v>
      </c>
    </row>
    <row r="22" ht="15.75" customHeight="1">
      <c r="A22" s="10">
        <v>18.0</v>
      </c>
      <c r="B22" s="10" t="s">
        <v>280</v>
      </c>
      <c r="C22" s="24">
        <v>6.4</v>
      </c>
      <c r="D22" s="10" t="s">
        <v>117</v>
      </c>
      <c r="E22" s="10" t="s">
        <v>118</v>
      </c>
    </row>
    <row r="23" ht="15.75" customHeight="1">
      <c r="A23" s="7">
        <v>19.0</v>
      </c>
      <c r="B23" s="7" t="s">
        <v>435</v>
      </c>
      <c r="C23" s="23">
        <v>6.35</v>
      </c>
      <c r="D23" s="7" t="s">
        <v>117</v>
      </c>
      <c r="E23" s="7" t="s">
        <v>118</v>
      </c>
    </row>
    <row r="24" ht="15.75" customHeight="1">
      <c r="A24" s="10">
        <v>20.0</v>
      </c>
      <c r="B24" s="10" t="s">
        <v>325</v>
      </c>
      <c r="C24" s="24">
        <v>6.3</v>
      </c>
      <c r="D24" s="10" t="s">
        <v>117</v>
      </c>
      <c r="E24" s="10" t="s">
        <v>118</v>
      </c>
    </row>
    <row r="25" ht="15.75" customHeight="1">
      <c r="A25" s="7">
        <v>21.0</v>
      </c>
      <c r="B25" s="7" t="s">
        <v>399</v>
      </c>
      <c r="C25" s="23">
        <v>6.25</v>
      </c>
      <c r="D25" s="7" t="s">
        <v>117</v>
      </c>
      <c r="E25" s="7" t="s">
        <v>118</v>
      </c>
    </row>
    <row r="26" ht="15.75" customHeight="1">
      <c r="A26" s="10">
        <v>22.0</v>
      </c>
      <c r="B26" s="10" t="s">
        <v>347</v>
      </c>
      <c r="C26" s="24">
        <v>6.2</v>
      </c>
      <c r="D26" s="10" t="s">
        <v>117</v>
      </c>
      <c r="E26" s="10" t="s">
        <v>118</v>
      </c>
    </row>
    <row r="27" ht="15.75" customHeight="1">
      <c r="A27" s="7">
        <v>23.0</v>
      </c>
      <c r="B27" s="7" t="s">
        <v>268</v>
      </c>
      <c r="C27" s="23">
        <v>6.1</v>
      </c>
      <c r="D27" s="7" t="s">
        <v>117</v>
      </c>
      <c r="E27" s="7" t="s">
        <v>118</v>
      </c>
    </row>
    <row r="28" ht="15.75" customHeight="1">
      <c r="A28" s="10">
        <v>24.0</v>
      </c>
      <c r="B28" s="10" t="s">
        <v>345</v>
      </c>
      <c r="C28" s="24">
        <v>6.0</v>
      </c>
      <c r="D28" s="10" t="s">
        <v>117</v>
      </c>
      <c r="E28" s="10" t="s">
        <v>118</v>
      </c>
    </row>
    <row r="29" ht="15.75" customHeight="1">
      <c r="A29" s="7">
        <v>25.0</v>
      </c>
      <c r="B29" s="7" t="s">
        <v>221</v>
      </c>
      <c r="C29" s="23">
        <v>5.95</v>
      </c>
      <c r="D29" s="7" t="s">
        <v>117</v>
      </c>
      <c r="E29" s="7" t="s">
        <v>118</v>
      </c>
    </row>
    <row r="30" ht="15.75" customHeight="1">
      <c r="A30" s="10">
        <v>26.0</v>
      </c>
      <c r="B30" s="10" t="s">
        <v>317</v>
      </c>
      <c r="C30" s="24">
        <v>5.9</v>
      </c>
      <c r="D30" s="10" t="s">
        <v>117</v>
      </c>
      <c r="E30" s="10" t="s">
        <v>118</v>
      </c>
    </row>
    <row r="31" ht="15.75" customHeight="1">
      <c r="A31" s="7">
        <v>27.0</v>
      </c>
      <c r="B31" s="7" t="s">
        <v>414</v>
      </c>
      <c r="C31" s="23">
        <v>5.7</v>
      </c>
      <c r="D31" s="7" t="s">
        <v>117</v>
      </c>
      <c r="E31" s="7" t="s">
        <v>118</v>
      </c>
    </row>
    <row r="32" ht="15.75" customHeight="1">
      <c r="A32" s="10">
        <v>28.0</v>
      </c>
      <c r="B32" s="10" t="s">
        <v>292</v>
      </c>
      <c r="C32" s="24">
        <v>5.6</v>
      </c>
      <c r="D32" s="10" t="s">
        <v>117</v>
      </c>
      <c r="E32" s="10" t="s">
        <v>118</v>
      </c>
    </row>
    <row r="33" ht="15.75" customHeight="1">
      <c r="A33" s="7">
        <v>29.0</v>
      </c>
      <c r="B33" s="7" t="s">
        <v>483</v>
      </c>
      <c r="C33" s="23">
        <v>5.5</v>
      </c>
      <c r="D33" s="7" t="s">
        <v>117</v>
      </c>
      <c r="E33" s="7" t="s">
        <v>118</v>
      </c>
    </row>
    <row r="34" ht="15.75" customHeight="1">
      <c r="A34" s="10">
        <v>30.0</v>
      </c>
      <c r="B34" s="10" t="s">
        <v>401</v>
      </c>
      <c r="C34" s="24">
        <v>5.4</v>
      </c>
      <c r="D34" s="10" t="s">
        <v>117</v>
      </c>
      <c r="E34" s="10" t="s">
        <v>118</v>
      </c>
    </row>
    <row r="35" ht="15.75" customHeight="1">
      <c r="A35" s="7">
        <v>31.0</v>
      </c>
      <c r="B35" s="7" t="s">
        <v>441</v>
      </c>
      <c r="C35" s="23">
        <v>5.3</v>
      </c>
      <c r="D35" s="7" t="s">
        <v>117</v>
      </c>
      <c r="E35" s="7" t="s">
        <v>118</v>
      </c>
    </row>
    <row r="36" ht="15.75" customHeight="1">
      <c r="A36" s="10">
        <v>32.0</v>
      </c>
      <c r="B36" s="10" t="s">
        <v>277</v>
      </c>
      <c r="C36" s="24">
        <v>5.25</v>
      </c>
      <c r="D36" s="10" t="s">
        <v>117</v>
      </c>
      <c r="E36" s="10" t="s">
        <v>118</v>
      </c>
    </row>
    <row r="37" ht="15.75" customHeight="1"/>
    <row r="38" ht="15.75" customHeight="1">
      <c r="B38" s="19" t="s">
        <v>613</v>
      </c>
      <c r="C38" s="31">
        <f>ROUND(AVERAGE(C5:C36),2)</f>
        <v>7.11</v>
      </c>
    </row>
    <row r="39" ht="15.75" customHeight="1">
      <c r="B39" s="19" t="s">
        <v>621</v>
      </c>
      <c r="C39" s="31">
        <f>MEDIAN(C5:C36)</f>
        <v>6.55</v>
      </c>
    </row>
    <row r="40" ht="15.75" customHeight="1">
      <c r="B40" s="19" t="s">
        <v>623</v>
      </c>
      <c r="C40" s="31">
        <f>SUM(C5:C36)</f>
        <v>227.45</v>
      </c>
    </row>
    <row r="41" ht="15.75" customHeight="1"/>
    <row r="42" ht="25.5" customHeight="1">
      <c r="A42" s="25" t="s">
        <v>629</v>
      </c>
      <c r="B42" s="26" t="s">
        <v>631</v>
      </c>
    </row>
    <row r="43" ht="25.5" customHeight="1">
      <c r="A43" s="25" t="s">
        <v>634</v>
      </c>
      <c r="B43" s="26" t="s">
        <v>635</v>
      </c>
    </row>
    <row r="44" ht="25.5" customHeight="1">
      <c r="A44" s="25" t="s">
        <v>636</v>
      </c>
      <c r="B44" s="26" t="s">
        <v>638</v>
      </c>
    </row>
    <row r="45" ht="25.5" customHeight="1">
      <c r="A45" s="25" t="s">
        <v>644</v>
      </c>
      <c r="B45" s="26" t="s">
        <v>646</v>
      </c>
    </row>
    <row r="46" ht="25.5" customHeight="1">
      <c r="A46" s="25" t="s">
        <v>648</v>
      </c>
      <c r="B46" s="26" t="s">
        <v>649</v>
      </c>
    </row>
    <row r="47" ht="25.5" customHeight="1">
      <c r="A47" s="25" t="s">
        <v>652</v>
      </c>
      <c r="B47" s="26" t="s">
        <v>654</v>
      </c>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42:E42"/>
    <mergeCell ref="B43:E43"/>
    <mergeCell ref="B44:E44"/>
    <mergeCell ref="B45:E45"/>
    <mergeCell ref="B46:E46"/>
    <mergeCell ref="B47:E47"/>
  </mergeCells>
  <printOptions/>
  <pageMargins bottom="1.0" footer="0.0" header="0.0" left="0.75" right="0.75" top="1.0"/>
  <pageSetup paperSize="9"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1.0" topLeftCell="A22" activePane="bottomLeft" state="frozen"/>
      <selection activeCell="B23" sqref="B23" pane="bottomLeft"/>
    </sheetView>
  </sheetViews>
  <sheetFormatPr customHeight="1" defaultColWidth="14.43" defaultRowHeight="15.0"/>
  <cols>
    <col customWidth="1" min="1" max="1" width="10.0"/>
    <col customWidth="1" min="2" max="2" width="18.0"/>
    <col customWidth="1" min="3" max="3" width="12.0"/>
    <col customWidth="1" min="4" max="5" width="10.0"/>
    <col customWidth="1" min="6" max="6" width="60.0"/>
    <col customWidth="1" min="7" max="26" width="8.71"/>
  </cols>
  <sheetData>
    <row r="1">
      <c r="A1" s="2" t="s">
        <v>581</v>
      </c>
    </row>
    <row r="2">
      <c r="A2" s="4" t="s">
        <v>582</v>
      </c>
    </row>
    <row r="4">
      <c r="A4" s="3" t="s">
        <v>12</v>
      </c>
      <c r="B4" s="3" t="s">
        <v>584</v>
      </c>
      <c r="C4" s="3" t="s">
        <v>232</v>
      </c>
      <c r="D4" s="3" t="s">
        <v>13</v>
      </c>
      <c r="E4" s="3" t="s">
        <v>14</v>
      </c>
      <c r="F4" s="3" t="s">
        <v>19</v>
      </c>
    </row>
    <row r="5">
      <c r="A5" s="7" t="s">
        <v>586</v>
      </c>
      <c r="B5" s="27">
        <v>143.28</v>
      </c>
      <c r="C5" s="7"/>
      <c r="D5" s="7" t="s">
        <v>34</v>
      </c>
      <c r="E5" s="7" t="s">
        <v>109</v>
      </c>
      <c r="F5" s="8"/>
    </row>
    <row r="6">
      <c r="A6" s="10" t="s">
        <v>566</v>
      </c>
      <c r="B6" s="28">
        <v>155.27</v>
      </c>
      <c r="C6" s="17">
        <f t="shared" ref="C6:C16" si="1">(B6-B5)/B5</f>
        <v>0.08368230039</v>
      </c>
      <c r="D6" s="10" t="s">
        <v>34</v>
      </c>
      <c r="E6" s="10" t="s">
        <v>109</v>
      </c>
      <c r="F6" s="9"/>
    </row>
    <row r="7">
      <c r="A7" s="7" t="s">
        <v>568</v>
      </c>
      <c r="B7" s="27">
        <v>167.0</v>
      </c>
      <c r="C7" s="18">
        <f t="shared" si="1"/>
        <v>0.0755458234</v>
      </c>
      <c r="D7" s="7" t="s">
        <v>34</v>
      </c>
      <c r="E7" s="7" t="s">
        <v>109</v>
      </c>
      <c r="F7" s="8"/>
    </row>
    <row r="8">
      <c r="A8" s="10" t="s">
        <v>241</v>
      </c>
      <c r="B8" s="28">
        <v>177.2</v>
      </c>
      <c r="C8" s="17">
        <f t="shared" si="1"/>
        <v>0.06107784431</v>
      </c>
      <c r="D8" s="10" t="s">
        <v>34</v>
      </c>
      <c r="E8" s="10" t="s">
        <v>109</v>
      </c>
      <c r="F8" s="9"/>
    </row>
    <row r="9">
      <c r="A9" s="7" t="s">
        <v>246</v>
      </c>
      <c r="B9" s="27">
        <v>188.2</v>
      </c>
      <c r="C9" s="18">
        <f t="shared" si="1"/>
        <v>0.06207674944</v>
      </c>
      <c r="D9" s="7" t="s">
        <v>34</v>
      </c>
      <c r="E9" s="7" t="s">
        <v>109</v>
      </c>
      <c r="F9" s="8"/>
    </row>
    <row r="10">
      <c r="A10" s="10" t="s">
        <v>263</v>
      </c>
      <c r="B10" s="28">
        <v>198.2</v>
      </c>
      <c r="C10" s="17">
        <f t="shared" si="1"/>
        <v>0.05313496281</v>
      </c>
      <c r="D10" s="10" t="s">
        <v>34</v>
      </c>
      <c r="E10" s="10" t="s">
        <v>109</v>
      </c>
      <c r="F10" s="9"/>
    </row>
    <row r="11">
      <c r="A11" s="7" t="s">
        <v>265</v>
      </c>
      <c r="B11" s="27">
        <v>182.5</v>
      </c>
      <c r="C11" s="18">
        <f t="shared" si="1"/>
        <v>-0.07921291625</v>
      </c>
      <c r="D11" s="7" t="s">
        <v>34</v>
      </c>
      <c r="E11" s="7" t="s">
        <v>109</v>
      </c>
      <c r="F11" s="8" t="s">
        <v>610</v>
      </c>
    </row>
    <row r="12">
      <c r="A12" s="10" t="s">
        <v>270</v>
      </c>
      <c r="B12" s="28">
        <v>208.2</v>
      </c>
      <c r="C12" s="17">
        <f t="shared" si="1"/>
        <v>0.1408219178</v>
      </c>
      <c r="D12" s="10" t="s">
        <v>34</v>
      </c>
      <c r="E12" s="10" t="s">
        <v>109</v>
      </c>
      <c r="F12" s="9"/>
    </row>
    <row r="13">
      <c r="A13" s="7" t="s">
        <v>275</v>
      </c>
      <c r="B13" s="27">
        <v>224.8</v>
      </c>
      <c r="C13" s="18">
        <f t="shared" si="1"/>
        <v>0.07973102786</v>
      </c>
      <c r="D13" s="7" t="s">
        <v>34</v>
      </c>
      <c r="E13" s="7" t="s">
        <v>109</v>
      </c>
      <c r="F13" s="8"/>
    </row>
    <row r="14">
      <c r="A14" s="10" t="s">
        <v>279</v>
      </c>
      <c r="B14" s="28">
        <v>255.4</v>
      </c>
      <c r="C14" s="17">
        <f t="shared" si="1"/>
        <v>0.1361209964</v>
      </c>
      <c r="D14" s="10" t="s">
        <v>34</v>
      </c>
      <c r="E14" s="10" t="s">
        <v>109</v>
      </c>
      <c r="F14" s="9"/>
    </row>
    <row r="15">
      <c r="A15" s="7" t="s">
        <v>31</v>
      </c>
      <c r="B15" s="27">
        <v>279.2</v>
      </c>
      <c r="C15" s="18">
        <f t="shared" si="1"/>
        <v>0.0931871574</v>
      </c>
      <c r="D15" s="7" t="s">
        <v>34</v>
      </c>
      <c r="E15" s="7" t="s">
        <v>109</v>
      </c>
      <c r="F15" s="8"/>
    </row>
    <row r="16">
      <c r="A16" s="10" t="s">
        <v>104</v>
      </c>
      <c r="B16" s="28">
        <v>301.2</v>
      </c>
      <c r="C16" s="17">
        <f t="shared" si="1"/>
        <v>0.0787965616</v>
      </c>
      <c r="D16" s="10" t="s">
        <v>34</v>
      </c>
      <c r="E16" s="10" t="s">
        <v>109</v>
      </c>
      <c r="F16" s="9" t="s">
        <v>611</v>
      </c>
    </row>
    <row r="18">
      <c r="A18" s="19" t="s">
        <v>612</v>
      </c>
      <c r="B18" s="29">
        <f>(B16/B5)^(1/11)-1</f>
        <v>0.06987633508</v>
      </c>
      <c r="C18" s="4" t="s">
        <v>614</v>
      </c>
    </row>
    <row r="20">
      <c r="A20" s="30" t="s">
        <v>615</v>
      </c>
    </row>
    <row r="21" ht="15.75" customHeight="1">
      <c r="A21" s="20" t="s">
        <v>228</v>
      </c>
      <c r="B21" s="20" t="s">
        <v>616</v>
      </c>
      <c r="C21" s="20" t="s">
        <v>182</v>
      </c>
      <c r="D21" s="20" t="s">
        <v>617</v>
      </c>
      <c r="E21" s="20" t="s">
        <v>13</v>
      </c>
      <c r="F21" s="20" t="s">
        <v>14</v>
      </c>
      <c r="G21" s="20" t="s">
        <v>19</v>
      </c>
    </row>
    <row r="22" ht="15.75" customHeight="1">
      <c r="A22" s="7" t="s">
        <v>618</v>
      </c>
      <c r="B22" s="7" t="s">
        <v>619</v>
      </c>
      <c r="C22" s="7" t="s">
        <v>347</v>
      </c>
      <c r="D22" s="7">
        <v>64.0</v>
      </c>
      <c r="E22" s="7" t="s">
        <v>34</v>
      </c>
      <c r="F22" s="7" t="s">
        <v>149</v>
      </c>
      <c r="G22" s="8" t="s">
        <v>620</v>
      </c>
    </row>
    <row r="23" ht="15.75" customHeight="1">
      <c r="A23" s="10" t="s">
        <v>247</v>
      </c>
      <c r="B23" s="10" t="s">
        <v>619</v>
      </c>
      <c r="C23" s="10" t="s">
        <v>361</v>
      </c>
      <c r="D23" s="10">
        <v>60.0</v>
      </c>
      <c r="E23" s="10" t="s">
        <v>34</v>
      </c>
      <c r="F23" s="10" t="s">
        <v>375</v>
      </c>
      <c r="G23" s="9" t="s">
        <v>622</v>
      </c>
    </row>
    <row r="24" ht="15.75" customHeight="1">
      <c r="A24" s="7" t="s">
        <v>295</v>
      </c>
      <c r="B24" s="7" t="s">
        <v>619</v>
      </c>
      <c r="C24" s="7" t="s">
        <v>221</v>
      </c>
      <c r="D24" s="7">
        <v>55.0</v>
      </c>
      <c r="E24" s="7" t="s">
        <v>34</v>
      </c>
      <c r="F24" s="7" t="s">
        <v>375</v>
      </c>
      <c r="G24" s="8" t="s">
        <v>626</v>
      </c>
    </row>
    <row r="25" ht="15.75" customHeight="1">
      <c r="A25" s="10" t="s">
        <v>627</v>
      </c>
      <c r="B25" s="10" t="s">
        <v>619</v>
      </c>
      <c r="C25" s="10" t="s">
        <v>277</v>
      </c>
      <c r="D25" s="10">
        <v>55.0</v>
      </c>
      <c r="E25" s="10" t="s">
        <v>34</v>
      </c>
      <c r="F25" s="10" t="s">
        <v>375</v>
      </c>
      <c r="G25" s="9" t="s">
        <v>637</v>
      </c>
    </row>
    <row r="26" ht="15.75" customHeight="1">
      <c r="A26" s="7" t="s">
        <v>641</v>
      </c>
      <c r="B26" s="7" t="s">
        <v>619</v>
      </c>
      <c r="C26" s="7" t="s">
        <v>391</v>
      </c>
      <c r="D26" s="7">
        <v>55.0</v>
      </c>
      <c r="E26" s="7" t="s">
        <v>34</v>
      </c>
      <c r="F26" s="7" t="s">
        <v>375</v>
      </c>
      <c r="G26" s="8" t="s">
        <v>647</v>
      </c>
    </row>
    <row r="27" ht="15.75" customHeight="1">
      <c r="A27" s="10" t="s">
        <v>272</v>
      </c>
      <c r="B27" s="10" t="s">
        <v>619</v>
      </c>
      <c r="C27" s="10" t="s">
        <v>292</v>
      </c>
      <c r="D27" s="10">
        <v>55.0</v>
      </c>
      <c r="E27" s="10" t="s">
        <v>34</v>
      </c>
      <c r="F27" s="10" t="s">
        <v>375</v>
      </c>
      <c r="G27" s="9" t="s">
        <v>658</v>
      </c>
    </row>
    <row r="28" ht="15.75" customHeight="1"/>
    <row r="29" ht="25.5" customHeight="1">
      <c r="A29" s="32" t="s">
        <v>659</v>
      </c>
    </row>
    <row r="30" ht="25.5" customHeight="1">
      <c r="A30" s="32" t="s">
        <v>665</v>
      </c>
    </row>
    <row r="31" ht="25.5" customHeight="1">
      <c r="A31" s="32" t="s">
        <v>672</v>
      </c>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29:G29"/>
    <mergeCell ref="A30:G30"/>
    <mergeCell ref="A31:G31"/>
  </mergeCells>
  <printOptions/>
  <pageMargins bottom="1.0" footer="0.0" header="0.0" left="0.75" right="0.75" top="1.0"/>
  <pageSetup paperSize="9"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34.0"/>
    <col customWidth="1" min="2" max="2" width="30.0"/>
    <col customWidth="1" min="3" max="3" width="34.0"/>
    <col customWidth="1" min="4" max="4" width="12.0"/>
    <col customWidth="1" min="5" max="5" width="10.0"/>
    <col customWidth="1" min="6" max="6" width="52.0"/>
    <col customWidth="1" min="7" max="26" width="8.71"/>
  </cols>
  <sheetData>
    <row r="1">
      <c r="A1" s="1" t="s">
        <v>580</v>
      </c>
    </row>
    <row r="3">
      <c r="A3" s="3" t="s">
        <v>4</v>
      </c>
      <c r="B3" s="3" t="s">
        <v>583</v>
      </c>
      <c r="C3" s="3" t="s">
        <v>585</v>
      </c>
      <c r="D3" s="3" t="s">
        <v>13</v>
      </c>
      <c r="E3" s="3" t="s">
        <v>14</v>
      </c>
      <c r="F3" s="3" t="s">
        <v>19</v>
      </c>
    </row>
    <row r="4">
      <c r="A4" s="7" t="s">
        <v>587</v>
      </c>
      <c r="B4" s="8" t="s">
        <v>588</v>
      </c>
      <c r="C4" s="8" t="s">
        <v>589</v>
      </c>
      <c r="D4" s="7" t="s">
        <v>34</v>
      </c>
      <c r="E4" s="7" t="s">
        <v>396</v>
      </c>
      <c r="F4" s="8"/>
    </row>
    <row r="5">
      <c r="A5" s="10" t="s">
        <v>590</v>
      </c>
      <c r="B5" s="9" t="s">
        <v>591</v>
      </c>
      <c r="C5" s="9" t="s">
        <v>592</v>
      </c>
      <c r="D5" s="10" t="s">
        <v>34</v>
      </c>
      <c r="E5" s="10" t="s">
        <v>396</v>
      </c>
      <c r="F5" s="9" t="s">
        <v>593</v>
      </c>
    </row>
    <row r="6">
      <c r="A6" s="7" t="s">
        <v>594</v>
      </c>
      <c r="B6" s="8" t="s">
        <v>595</v>
      </c>
      <c r="C6" s="8" t="s">
        <v>596</v>
      </c>
      <c r="D6" s="7" t="s">
        <v>34</v>
      </c>
      <c r="E6" s="7" t="s">
        <v>396</v>
      </c>
      <c r="F6" s="8" t="s">
        <v>597</v>
      </c>
    </row>
    <row r="7">
      <c r="A7" s="10" t="s">
        <v>598</v>
      </c>
      <c r="B7" s="9">
        <v>257.0</v>
      </c>
      <c r="C7" s="9">
        <v>257.0</v>
      </c>
      <c r="D7" s="10" t="s">
        <v>34</v>
      </c>
      <c r="E7" s="10" t="s">
        <v>396</v>
      </c>
      <c r="F7" s="9" t="s">
        <v>599</v>
      </c>
    </row>
    <row r="8">
      <c r="A8" s="7" t="s">
        <v>427</v>
      </c>
      <c r="B8" s="8" t="s">
        <v>600</v>
      </c>
      <c r="C8" s="8" t="s">
        <v>601</v>
      </c>
      <c r="D8" s="7" t="s">
        <v>34</v>
      </c>
      <c r="E8" s="7" t="s">
        <v>602</v>
      </c>
      <c r="F8" s="8" t="s">
        <v>603</v>
      </c>
    </row>
    <row r="9">
      <c r="A9" s="10" t="s">
        <v>604</v>
      </c>
      <c r="B9" s="9"/>
      <c r="C9" s="9" t="s">
        <v>605</v>
      </c>
      <c r="D9" s="10" t="s">
        <v>34</v>
      </c>
      <c r="E9" s="10" t="s">
        <v>396</v>
      </c>
      <c r="F9" s="9"/>
    </row>
    <row r="10">
      <c r="A10" s="7" t="s">
        <v>606</v>
      </c>
      <c r="B10" s="8"/>
      <c r="C10" s="8" t="s">
        <v>607</v>
      </c>
      <c r="D10" s="7" t="s">
        <v>34</v>
      </c>
      <c r="E10" s="7" t="s">
        <v>608</v>
      </c>
      <c r="F10" s="8" t="s">
        <v>609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1.0" topLeftCell="A22" activePane="bottomLeft" state="frozen"/>
      <selection activeCell="B23" sqref="B23" pane="bottomLeft"/>
    </sheetView>
  </sheetViews>
  <sheetFormatPr customHeight="1" defaultColWidth="14.43" defaultRowHeight="15.0"/>
  <cols>
    <col customWidth="1" min="1" max="1" width="12.0"/>
    <col customWidth="1" min="2" max="3" width="14.0"/>
    <col customWidth="1" min="4" max="4" width="26.0"/>
    <col customWidth="1" min="5" max="5" width="44.0"/>
    <col customWidth="1" min="6" max="6" width="11.0"/>
    <col customWidth="1" min="7" max="7" width="10.0"/>
    <col customWidth="1" min="8" max="8" width="44.0"/>
    <col customWidth="1" min="9" max="26" width="8.71"/>
  </cols>
  <sheetData>
    <row r="1">
      <c r="A1" s="2" t="s">
        <v>624</v>
      </c>
    </row>
    <row r="2">
      <c r="A2" s="4" t="s">
        <v>625</v>
      </c>
    </row>
    <row r="4">
      <c r="A4" s="3" t="s">
        <v>103</v>
      </c>
      <c r="B4" s="3" t="s">
        <v>628</v>
      </c>
      <c r="C4" s="3" t="s">
        <v>630</v>
      </c>
      <c r="D4" s="3" t="s">
        <v>632</v>
      </c>
      <c r="E4" s="3" t="s">
        <v>633</v>
      </c>
      <c r="F4" s="3" t="s">
        <v>13</v>
      </c>
      <c r="G4" s="3" t="s">
        <v>14</v>
      </c>
      <c r="H4" s="3" t="s">
        <v>19</v>
      </c>
    </row>
    <row r="5">
      <c r="A5" s="7" t="s">
        <v>639</v>
      </c>
      <c r="B5" s="7" t="s">
        <v>640</v>
      </c>
      <c r="C5" s="7" t="s">
        <v>642</v>
      </c>
      <c r="D5" s="7" t="s">
        <v>643</v>
      </c>
      <c r="E5" s="8" t="s">
        <v>645</v>
      </c>
      <c r="F5" s="7" t="s">
        <v>34</v>
      </c>
      <c r="G5" s="7" t="s">
        <v>250</v>
      </c>
      <c r="H5" s="8" t="s">
        <v>650</v>
      </c>
    </row>
    <row r="6">
      <c r="A6" s="10" t="s">
        <v>651</v>
      </c>
      <c r="B6" s="10" t="s">
        <v>653</v>
      </c>
      <c r="C6" s="10" t="s">
        <v>655</v>
      </c>
      <c r="D6" s="10" t="s">
        <v>656</v>
      </c>
      <c r="E6" s="9" t="s">
        <v>657</v>
      </c>
      <c r="F6" s="10" t="s">
        <v>34</v>
      </c>
      <c r="G6" s="10" t="s">
        <v>250</v>
      </c>
      <c r="H6" s="9" t="s">
        <v>660</v>
      </c>
    </row>
    <row r="7">
      <c r="A7" s="7" t="s">
        <v>661</v>
      </c>
      <c r="B7" s="7" t="s">
        <v>662</v>
      </c>
      <c r="C7" s="7" t="s">
        <v>663</v>
      </c>
      <c r="D7" s="7" t="s">
        <v>664</v>
      </c>
      <c r="E7" s="8" t="s">
        <v>666</v>
      </c>
      <c r="F7" s="7" t="s">
        <v>34</v>
      </c>
      <c r="G7" s="7" t="s">
        <v>250</v>
      </c>
      <c r="H7" s="8" t="s">
        <v>667</v>
      </c>
    </row>
    <row r="8">
      <c r="A8" s="10" t="s">
        <v>668</v>
      </c>
      <c r="B8" s="10" t="s">
        <v>662</v>
      </c>
      <c r="C8" s="10" t="s">
        <v>663</v>
      </c>
      <c r="D8" s="10" t="s">
        <v>664</v>
      </c>
      <c r="E8" s="9" t="s">
        <v>669</v>
      </c>
      <c r="F8" s="10" t="s">
        <v>34</v>
      </c>
      <c r="G8" s="10" t="s">
        <v>250</v>
      </c>
      <c r="H8" s="9"/>
    </row>
    <row r="9">
      <c r="A9" s="7" t="s">
        <v>670</v>
      </c>
      <c r="B9" s="7" t="s">
        <v>662</v>
      </c>
      <c r="C9" s="7" t="s">
        <v>663</v>
      </c>
      <c r="D9" s="7" t="s">
        <v>671</v>
      </c>
      <c r="E9" s="8" t="s">
        <v>673</v>
      </c>
      <c r="F9" s="7" t="s">
        <v>34</v>
      </c>
      <c r="G9" s="7" t="s">
        <v>250</v>
      </c>
      <c r="H9" s="8" t="s">
        <v>674</v>
      </c>
    </row>
    <row r="10">
      <c r="A10" s="10" t="s">
        <v>675</v>
      </c>
      <c r="B10" s="10" t="s">
        <v>676</v>
      </c>
      <c r="C10" s="10" t="s">
        <v>677</v>
      </c>
      <c r="D10" s="10" t="s">
        <v>678</v>
      </c>
      <c r="E10" s="9" t="s">
        <v>679</v>
      </c>
      <c r="F10" s="10" t="s">
        <v>34</v>
      </c>
      <c r="G10" s="10" t="s">
        <v>250</v>
      </c>
      <c r="H10" s="9" t="s">
        <v>680</v>
      </c>
    </row>
    <row r="11">
      <c r="A11" s="7" t="s">
        <v>681</v>
      </c>
      <c r="B11" s="7" t="s">
        <v>682</v>
      </c>
      <c r="C11" s="7" t="s">
        <v>683</v>
      </c>
      <c r="D11" s="7" t="s">
        <v>684</v>
      </c>
      <c r="E11" s="8" t="s">
        <v>685</v>
      </c>
      <c r="F11" s="7" t="s">
        <v>34</v>
      </c>
      <c r="G11" s="7" t="s">
        <v>250</v>
      </c>
      <c r="H11" s="8" t="s">
        <v>686</v>
      </c>
    </row>
    <row r="12">
      <c r="A12" s="10" t="s">
        <v>102</v>
      </c>
      <c r="B12" s="10" t="s">
        <v>687</v>
      </c>
      <c r="C12" s="10" t="s">
        <v>688</v>
      </c>
      <c r="D12" s="10" t="s">
        <v>689</v>
      </c>
      <c r="E12" s="9" t="s">
        <v>690</v>
      </c>
      <c r="F12" s="10" t="s">
        <v>106</v>
      </c>
      <c r="G12" s="10" t="s">
        <v>107</v>
      </c>
      <c r="H12" s="9" t="s">
        <v>692</v>
      </c>
    </row>
    <row r="13">
      <c r="A13" s="7" t="s">
        <v>693</v>
      </c>
      <c r="B13" s="7" t="s">
        <v>694</v>
      </c>
      <c r="C13" s="7" t="s">
        <v>642</v>
      </c>
      <c r="D13" s="7" t="s">
        <v>696</v>
      </c>
      <c r="E13" s="8" t="s">
        <v>697</v>
      </c>
      <c r="F13" s="7" t="s">
        <v>106</v>
      </c>
      <c r="G13" s="7" t="s">
        <v>107</v>
      </c>
      <c r="H13" s="8" t="s">
        <v>698</v>
      </c>
    </row>
    <row r="14">
      <c r="A14" s="10" t="s">
        <v>699</v>
      </c>
      <c r="B14" s="10" t="s">
        <v>662</v>
      </c>
      <c r="C14" s="10" t="s">
        <v>663</v>
      </c>
      <c r="D14" s="10" t="s">
        <v>664</v>
      </c>
      <c r="E14" s="9" t="s">
        <v>701</v>
      </c>
      <c r="F14" s="10" t="s">
        <v>106</v>
      </c>
      <c r="G14" s="10" t="s">
        <v>107</v>
      </c>
      <c r="H14" s="9" t="s">
        <v>703</v>
      </c>
    </row>
    <row r="15">
      <c r="A15" s="7" t="s">
        <v>704</v>
      </c>
      <c r="B15" s="7" t="s">
        <v>662</v>
      </c>
      <c r="C15" s="7" t="s">
        <v>663</v>
      </c>
      <c r="D15" s="7" t="s">
        <v>671</v>
      </c>
      <c r="E15" s="8" t="s">
        <v>705</v>
      </c>
      <c r="F15" s="7" t="s">
        <v>106</v>
      </c>
      <c r="G15" s="7" t="s">
        <v>107</v>
      </c>
      <c r="H15" s="8" t="s">
        <v>707</v>
      </c>
    </row>
    <row r="16">
      <c r="A16" s="10" t="s">
        <v>708</v>
      </c>
      <c r="B16" s="10" t="s">
        <v>710</v>
      </c>
      <c r="C16" s="10" t="s">
        <v>711</v>
      </c>
      <c r="D16" s="10" t="s">
        <v>712</v>
      </c>
      <c r="E16" s="9" t="s">
        <v>713</v>
      </c>
      <c r="F16" s="10" t="s">
        <v>106</v>
      </c>
      <c r="G16" s="10" t="s">
        <v>107</v>
      </c>
      <c r="H16" s="9" t="s">
        <v>714</v>
      </c>
    </row>
    <row r="17">
      <c r="A17" s="7" t="s">
        <v>715</v>
      </c>
      <c r="B17" s="7" t="s">
        <v>682</v>
      </c>
      <c r="C17" s="7" t="s">
        <v>683</v>
      </c>
      <c r="D17" s="7" t="s">
        <v>684</v>
      </c>
      <c r="E17" s="8" t="s">
        <v>718</v>
      </c>
      <c r="F17" s="7" t="s">
        <v>106</v>
      </c>
      <c r="G17" s="7" t="s">
        <v>107</v>
      </c>
      <c r="H17" s="8" t="s">
        <v>719</v>
      </c>
    </row>
    <row r="18">
      <c r="A18" s="10" t="s">
        <v>715</v>
      </c>
      <c r="B18" s="10" t="s">
        <v>720</v>
      </c>
      <c r="C18" s="10" t="s">
        <v>677</v>
      </c>
      <c r="D18" s="10" t="s">
        <v>721</v>
      </c>
      <c r="E18" s="9" t="s">
        <v>718</v>
      </c>
      <c r="F18" s="10" t="s">
        <v>106</v>
      </c>
      <c r="G18" s="10" t="s">
        <v>107</v>
      </c>
      <c r="H18" s="9" t="s">
        <v>722</v>
      </c>
    </row>
    <row r="19">
      <c r="A19" s="7" t="s">
        <v>723</v>
      </c>
      <c r="B19" s="7" t="s">
        <v>724</v>
      </c>
      <c r="C19" s="7" t="s">
        <v>725</v>
      </c>
      <c r="D19" s="7" t="s">
        <v>726</v>
      </c>
      <c r="E19" s="8" t="s">
        <v>718</v>
      </c>
      <c r="F19" s="7" t="s">
        <v>106</v>
      </c>
      <c r="G19" s="7" t="s">
        <v>107</v>
      </c>
      <c r="H19" s="8" t="s">
        <v>728</v>
      </c>
    </row>
    <row r="21" ht="15.75" customHeight="1">
      <c r="A21" s="20" t="s">
        <v>16</v>
      </c>
      <c r="B21" s="20" t="s">
        <v>731</v>
      </c>
      <c r="C21" s="20" t="s">
        <v>13</v>
      </c>
      <c r="D21" s="20" t="s">
        <v>14</v>
      </c>
    </row>
    <row r="22" ht="15.75" customHeight="1">
      <c r="A22" s="7" t="s">
        <v>586</v>
      </c>
      <c r="B22" s="7">
        <v>3.0</v>
      </c>
      <c r="C22" s="7" t="s">
        <v>34</v>
      </c>
      <c r="D22" s="7" t="s">
        <v>735</v>
      </c>
    </row>
    <row r="23" ht="15.75" customHeight="1">
      <c r="A23" s="10" t="s">
        <v>566</v>
      </c>
      <c r="B23" s="10">
        <v>4.0</v>
      </c>
      <c r="C23" s="10" t="s">
        <v>34</v>
      </c>
      <c r="D23" s="10" t="s">
        <v>735</v>
      </c>
    </row>
    <row r="24" ht="15.75" customHeight="1">
      <c r="A24" s="7" t="s">
        <v>568</v>
      </c>
      <c r="B24" s="7">
        <v>5.0</v>
      </c>
      <c r="C24" s="7" t="s">
        <v>34</v>
      </c>
      <c r="D24" s="7" t="s">
        <v>735</v>
      </c>
    </row>
    <row r="25" ht="15.75" customHeight="1">
      <c r="A25" s="10" t="s">
        <v>241</v>
      </c>
      <c r="B25" s="10">
        <v>3.0</v>
      </c>
      <c r="C25" s="10" t="s">
        <v>34</v>
      </c>
      <c r="D25" s="10" t="s">
        <v>735</v>
      </c>
    </row>
    <row r="26" ht="15.75" customHeight="1">
      <c r="A26" s="7" t="s">
        <v>246</v>
      </c>
      <c r="B26" s="7">
        <v>5.0</v>
      </c>
      <c r="C26" s="7" t="s">
        <v>34</v>
      </c>
      <c r="D26" s="7" t="s">
        <v>735</v>
      </c>
    </row>
    <row r="27" ht="15.75" customHeight="1">
      <c r="A27" s="10" t="s">
        <v>263</v>
      </c>
      <c r="B27" s="10">
        <v>0.0</v>
      </c>
      <c r="C27" s="10" t="s">
        <v>34</v>
      </c>
      <c r="D27" s="10" t="s">
        <v>735</v>
      </c>
    </row>
    <row r="28" ht="15.75" customHeight="1">
      <c r="A28" s="7" t="s">
        <v>265</v>
      </c>
      <c r="B28" s="7">
        <v>2.0</v>
      </c>
      <c r="C28" s="7" t="s">
        <v>34</v>
      </c>
      <c r="D28" s="7" t="s">
        <v>735</v>
      </c>
    </row>
    <row r="29" ht="15.75" customHeight="1">
      <c r="A29" s="10" t="s">
        <v>270</v>
      </c>
      <c r="B29" s="10">
        <v>5.0</v>
      </c>
      <c r="C29" s="10" t="s">
        <v>34</v>
      </c>
      <c r="D29" s="10" t="s">
        <v>735</v>
      </c>
    </row>
    <row r="30" ht="15.75" customHeight="1">
      <c r="A30" s="7" t="s">
        <v>275</v>
      </c>
      <c r="B30" s="7">
        <v>5.0</v>
      </c>
      <c r="C30" s="7" t="s">
        <v>34</v>
      </c>
      <c r="D30" s="7" t="s">
        <v>735</v>
      </c>
    </row>
    <row r="31" ht="15.75" customHeight="1">
      <c r="A31" s="10" t="s">
        <v>279</v>
      </c>
      <c r="B31" s="10">
        <v>5.0</v>
      </c>
      <c r="C31" s="10" t="s">
        <v>34</v>
      </c>
      <c r="D31" s="10" t="s">
        <v>735</v>
      </c>
    </row>
    <row r="32" ht="15.75" customHeight="1">
      <c r="A32" s="7" t="s">
        <v>31</v>
      </c>
      <c r="B32" s="7">
        <v>7.0</v>
      </c>
      <c r="C32" s="7" t="s">
        <v>34</v>
      </c>
      <c r="D32" s="7" t="s">
        <v>735</v>
      </c>
    </row>
    <row r="33" ht="15.75" customHeight="1">
      <c r="A33" s="10" t="s">
        <v>104</v>
      </c>
      <c r="B33" s="10">
        <v>9.0</v>
      </c>
      <c r="C33" s="10" t="s">
        <v>106</v>
      </c>
      <c r="D33" s="10" t="s">
        <v>735</v>
      </c>
    </row>
    <row r="34" ht="15.75" customHeight="1">
      <c r="A34" s="4" t="s">
        <v>739</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42.0"/>
    <col customWidth="1" min="2" max="2" width="12.0"/>
    <col customWidth="1" min="3" max="3" width="14.0"/>
    <col customWidth="1" min="4" max="4" width="16.0"/>
    <col customWidth="1" min="5" max="5" width="14.0"/>
    <col customWidth="1" min="6" max="6" width="12.0"/>
    <col customWidth="1" min="7" max="7" width="10.0"/>
    <col customWidth="1" min="8" max="8" width="56.0"/>
    <col customWidth="1" min="9" max="26" width="8.71"/>
  </cols>
  <sheetData>
    <row r="1">
      <c r="A1" s="2" t="s">
        <v>691</v>
      </c>
    </row>
    <row r="2">
      <c r="A2" s="4" t="s">
        <v>695</v>
      </c>
    </row>
    <row r="4">
      <c r="A4" s="3" t="s">
        <v>4</v>
      </c>
      <c r="B4" s="3" t="s">
        <v>8</v>
      </c>
      <c r="C4" s="3" t="s">
        <v>10</v>
      </c>
      <c r="D4" s="3" t="s">
        <v>700</v>
      </c>
      <c r="E4" s="3" t="s">
        <v>16</v>
      </c>
      <c r="F4" s="3" t="s">
        <v>13</v>
      </c>
      <c r="G4" s="3" t="s">
        <v>14</v>
      </c>
      <c r="H4" s="3" t="s">
        <v>19</v>
      </c>
    </row>
    <row r="5">
      <c r="A5" s="7" t="s">
        <v>702</v>
      </c>
      <c r="B5" s="7">
        <v>1.76</v>
      </c>
      <c r="C5" s="7" t="s">
        <v>115</v>
      </c>
      <c r="D5" s="7" t="s">
        <v>561</v>
      </c>
      <c r="E5" s="7">
        <v>2026.0</v>
      </c>
      <c r="F5" s="7" t="s">
        <v>117</v>
      </c>
      <c r="G5" s="7" t="s">
        <v>135</v>
      </c>
      <c r="H5" s="8" t="s">
        <v>706</v>
      </c>
    </row>
    <row r="6">
      <c r="A6" s="10" t="s">
        <v>709</v>
      </c>
      <c r="B6" s="10">
        <v>1.39</v>
      </c>
      <c r="C6" s="10" t="s">
        <v>115</v>
      </c>
      <c r="D6" s="10" t="s">
        <v>560</v>
      </c>
      <c r="E6" s="10">
        <v>2025.0</v>
      </c>
      <c r="F6" s="10" t="s">
        <v>117</v>
      </c>
      <c r="G6" s="10" t="s">
        <v>217</v>
      </c>
      <c r="H6" s="9" t="s">
        <v>716</v>
      </c>
    </row>
    <row r="7">
      <c r="A7" s="7" t="s">
        <v>717</v>
      </c>
      <c r="B7" s="18">
        <f>(B5-B6)/B6</f>
        <v>0.2661870504</v>
      </c>
      <c r="C7" s="7" t="s">
        <v>300</v>
      </c>
      <c r="D7" s="7"/>
      <c r="E7" s="7">
        <v>2026.0</v>
      </c>
      <c r="F7" s="7" t="s">
        <v>727</v>
      </c>
      <c r="G7" s="7" t="s">
        <v>210</v>
      </c>
      <c r="H7" s="8" t="s">
        <v>729</v>
      </c>
    </row>
    <row r="8">
      <c r="A8" s="10" t="s">
        <v>730</v>
      </c>
      <c r="B8" s="10">
        <v>39.0</v>
      </c>
      <c r="C8" s="10" t="s">
        <v>732</v>
      </c>
      <c r="D8" s="10"/>
      <c r="E8" s="10">
        <v>2025.0</v>
      </c>
      <c r="F8" s="10" t="s">
        <v>34</v>
      </c>
      <c r="G8" s="10" t="s">
        <v>217</v>
      </c>
      <c r="H8" s="9" t="s">
        <v>733</v>
      </c>
    </row>
    <row r="9">
      <c r="A9" s="7" t="s">
        <v>734</v>
      </c>
      <c r="B9" s="7" t="s">
        <v>736</v>
      </c>
      <c r="C9" s="7"/>
      <c r="D9" s="7"/>
      <c r="E9" s="7"/>
      <c r="F9" s="7"/>
      <c r="G9" s="7" t="s">
        <v>210</v>
      </c>
      <c r="H9" s="8" t="s">
        <v>737</v>
      </c>
    </row>
    <row r="11" ht="30.0" customHeight="1">
      <c r="A11" s="32" t="s">
        <v>738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1:H11"/>
  </mergeCells>
  <printOptions/>
  <pageMargins bottom="1.0" footer="0.0" header="0.0" left="0.75" right="0.75" top="1.0"/>
  <pageSetup paperSize="9"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46.0"/>
    <col customWidth="1" min="2" max="2" width="14.0"/>
    <col customWidth="1" min="3" max="3" width="18.0"/>
    <col customWidth="1" min="4" max="4" width="16.0"/>
    <col customWidth="1" min="5" max="6" width="12.0"/>
    <col customWidth="1" min="7" max="7" width="56.0"/>
    <col customWidth="1" min="8" max="26" width="8.71"/>
  </cols>
  <sheetData>
    <row r="1">
      <c r="A1" s="1" t="s">
        <v>740</v>
      </c>
    </row>
    <row r="2">
      <c r="A2" s="4" t="s">
        <v>741</v>
      </c>
    </row>
    <row r="4">
      <c r="A4" s="3" t="s">
        <v>4</v>
      </c>
      <c r="B4" s="3" t="s">
        <v>8</v>
      </c>
      <c r="C4" s="3" t="s">
        <v>10</v>
      </c>
      <c r="D4" s="3" t="s">
        <v>742</v>
      </c>
      <c r="E4" s="3" t="s">
        <v>13</v>
      </c>
      <c r="F4" s="3" t="s">
        <v>14</v>
      </c>
      <c r="G4" s="3" t="s">
        <v>19</v>
      </c>
    </row>
    <row r="5">
      <c r="A5" s="7" t="s">
        <v>743</v>
      </c>
      <c r="B5" s="7">
        <v>213.1</v>
      </c>
      <c r="C5" s="7" t="s">
        <v>744</v>
      </c>
      <c r="D5" s="7" t="s">
        <v>745</v>
      </c>
      <c r="E5" s="7" t="s">
        <v>117</v>
      </c>
      <c r="F5" s="7" t="s">
        <v>233</v>
      </c>
      <c r="G5" s="8" t="s">
        <v>746</v>
      </c>
    </row>
    <row r="6">
      <c r="A6" s="10" t="s">
        <v>747</v>
      </c>
      <c r="B6" s="10">
        <v>94.77</v>
      </c>
      <c r="C6" s="10" t="s">
        <v>748</v>
      </c>
      <c r="D6" s="10" t="s">
        <v>745</v>
      </c>
      <c r="E6" s="10" t="s">
        <v>117</v>
      </c>
      <c r="F6" s="10" t="s">
        <v>233</v>
      </c>
      <c r="G6" s="9" t="s">
        <v>749</v>
      </c>
    </row>
    <row r="7">
      <c r="A7" s="7" t="s">
        <v>750</v>
      </c>
      <c r="B7" s="7">
        <v>89.0</v>
      </c>
      <c r="C7" s="7" t="s">
        <v>328</v>
      </c>
      <c r="D7" s="7" t="s">
        <v>751</v>
      </c>
      <c r="E7" s="7" t="s">
        <v>34</v>
      </c>
      <c r="F7" s="7" t="s">
        <v>79</v>
      </c>
      <c r="G7" s="8" t="s">
        <v>752</v>
      </c>
    </row>
    <row r="8">
      <c r="A8" s="10" t="s">
        <v>753</v>
      </c>
      <c r="B8" s="10">
        <v>18.7</v>
      </c>
      <c r="C8" s="10" t="s">
        <v>45</v>
      </c>
      <c r="D8" s="10" t="s">
        <v>754</v>
      </c>
      <c r="E8" s="10" t="s">
        <v>34</v>
      </c>
      <c r="F8" s="10" t="s">
        <v>79</v>
      </c>
      <c r="G8" s="9" t="s">
        <v>755</v>
      </c>
    </row>
    <row r="9">
      <c r="A9" s="7" t="s">
        <v>756</v>
      </c>
      <c r="B9" s="7" t="s">
        <v>757</v>
      </c>
      <c r="C9" s="7" t="s">
        <v>758</v>
      </c>
      <c r="D9" s="7" t="s">
        <v>759</v>
      </c>
      <c r="E9" s="7" t="s">
        <v>47</v>
      </c>
      <c r="F9" s="7" t="s">
        <v>123</v>
      </c>
      <c r="G9" s="8" t="s">
        <v>760</v>
      </c>
    </row>
    <row r="11" ht="30.0" customHeight="1">
      <c r="A11" s="32" t="s">
        <v>761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1:G11"/>
  </mergeCells>
  <printOptions/>
  <pageMargins bottom="1.0" footer="0.0" header="0.0" left="0.75" right="0.75" top="1.0"/>
  <pageSetup paperSize="9"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46.0"/>
    <col customWidth="1" min="2" max="2" width="12.0"/>
    <col customWidth="1" min="3" max="3" width="14.0"/>
    <col customWidth="1" min="4" max="4" width="10.0"/>
    <col customWidth="1" min="5" max="6" width="12.0"/>
    <col customWidth="1" min="7" max="7" width="60.0"/>
    <col customWidth="1" min="8" max="26" width="8.71"/>
  </cols>
  <sheetData>
    <row r="1">
      <c r="A1" s="1" t="s">
        <v>762</v>
      </c>
    </row>
    <row r="2">
      <c r="A2" s="4" t="s">
        <v>763</v>
      </c>
    </row>
    <row r="4">
      <c r="A4" s="3" t="s">
        <v>4</v>
      </c>
      <c r="B4" s="3" t="s">
        <v>8</v>
      </c>
      <c r="C4" s="3" t="s">
        <v>10</v>
      </c>
      <c r="D4" s="3" t="s">
        <v>12</v>
      </c>
      <c r="E4" s="3" t="s">
        <v>13</v>
      </c>
      <c r="F4" s="3" t="s">
        <v>14</v>
      </c>
      <c r="G4" s="3" t="s">
        <v>19</v>
      </c>
    </row>
    <row r="5">
      <c r="A5" s="7" t="s">
        <v>764</v>
      </c>
      <c r="B5" s="7">
        <v>182.0</v>
      </c>
      <c r="C5" s="7" t="s">
        <v>765</v>
      </c>
      <c r="D5" s="7" t="s">
        <v>279</v>
      </c>
      <c r="E5" s="7" t="s">
        <v>34</v>
      </c>
      <c r="F5" s="7" t="s">
        <v>551</v>
      </c>
      <c r="G5" s="8" t="s">
        <v>766</v>
      </c>
    </row>
    <row r="6">
      <c r="A6" s="10" t="s">
        <v>767</v>
      </c>
      <c r="B6" s="10" t="s">
        <v>768</v>
      </c>
      <c r="C6" s="10" t="s">
        <v>769</v>
      </c>
      <c r="D6" s="10" t="s">
        <v>31</v>
      </c>
      <c r="E6" s="10" t="s">
        <v>34</v>
      </c>
      <c r="F6" s="10" t="s">
        <v>770</v>
      </c>
      <c r="G6" s="9" t="s">
        <v>771</v>
      </c>
    </row>
    <row r="7">
      <c r="A7" s="7" t="s">
        <v>772</v>
      </c>
      <c r="B7" s="7" t="s">
        <v>773</v>
      </c>
      <c r="C7" s="7" t="s">
        <v>774</v>
      </c>
      <c r="D7" s="7" t="s">
        <v>775</v>
      </c>
      <c r="E7" s="7" t="s">
        <v>34</v>
      </c>
      <c r="F7" s="7" t="s">
        <v>770</v>
      </c>
      <c r="G7" s="8" t="s">
        <v>776</v>
      </c>
    </row>
    <row r="9" ht="30.0" customHeight="1">
      <c r="A9" s="32" t="s">
        <v>779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9:G9"/>
  </mergeCells>
  <printOptions/>
  <pageMargins bottom="1.0" footer="0.0" header="0.0" left="0.75" right="0.75" top="1.0"/>
  <pageSetup paperSize="9" orientation="portrait"/>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9.0" topLeftCell="A20" activePane="bottomLeft" state="frozen"/>
      <selection activeCell="B21" sqref="B21" pane="bottomLeft"/>
    </sheetView>
  </sheetViews>
  <sheetFormatPr customHeight="1" defaultColWidth="14.43" defaultRowHeight="15.0"/>
  <cols>
    <col customWidth="1" min="1" max="1" width="42.0"/>
    <col customWidth="1" min="2" max="2" width="26.0"/>
    <col customWidth="1" min="3" max="3" width="12.0"/>
    <col customWidth="1" min="4" max="4" width="14.0"/>
    <col customWidth="1" min="5" max="5" width="18.0"/>
    <col customWidth="1" min="6" max="6" width="10.0"/>
    <col customWidth="1" min="7" max="7" width="12.0"/>
    <col customWidth="1" min="8" max="26" width="8.71"/>
  </cols>
  <sheetData>
    <row r="1">
      <c r="A1" s="1" t="s">
        <v>777</v>
      </c>
    </row>
    <row r="2">
      <c r="A2" s="4" t="s">
        <v>778</v>
      </c>
    </row>
    <row r="4">
      <c r="A4" s="3" t="s">
        <v>90</v>
      </c>
      <c r="B4" s="3" t="s">
        <v>780</v>
      </c>
      <c r="C4" s="3" t="s">
        <v>8</v>
      </c>
      <c r="D4" s="3" t="s">
        <v>10</v>
      </c>
      <c r="E4" s="3" t="s">
        <v>781</v>
      </c>
      <c r="F4" s="3" t="s">
        <v>13</v>
      </c>
      <c r="G4" s="3" t="s">
        <v>14</v>
      </c>
    </row>
    <row r="5">
      <c r="A5" s="7" t="s">
        <v>782</v>
      </c>
      <c r="B5" s="7" t="s">
        <v>783</v>
      </c>
      <c r="C5" s="7">
        <v>23.0</v>
      </c>
      <c r="D5" s="7" t="s">
        <v>88</v>
      </c>
      <c r="E5" s="7" t="s">
        <v>31</v>
      </c>
      <c r="F5" s="7" t="s">
        <v>90</v>
      </c>
      <c r="G5" s="7" t="s">
        <v>91</v>
      </c>
    </row>
    <row r="6">
      <c r="A6" s="10" t="s">
        <v>784</v>
      </c>
      <c r="B6" s="10" t="s">
        <v>785</v>
      </c>
      <c r="C6" s="22">
        <v>89214.0</v>
      </c>
      <c r="D6" s="10" t="s">
        <v>237</v>
      </c>
      <c r="E6" s="10" t="s">
        <v>786</v>
      </c>
      <c r="F6" s="10" t="s">
        <v>90</v>
      </c>
      <c r="G6" s="10" t="s">
        <v>787</v>
      </c>
    </row>
    <row r="7">
      <c r="A7" s="7" t="s">
        <v>788</v>
      </c>
      <c r="B7" s="7" t="s">
        <v>785</v>
      </c>
      <c r="C7" s="7">
        <v>649.0</v>
      </c>
      <c r="D7" s="7" t="s">
        <v>260</v>
      </c>
      <c r="E7" s="7" t="s">
        <v>786</v>
      </c>
      <c r="F7" s="7" t="s">
        <v>90</v>
      </c>
      <c r="G7" s="7" t="s">
        <v>787</v>
      </c>
    </row>
    <row r="8">
      <c r="A8" s="10" t="s">
        <v>789</v>
      </c>
      <c r="B8" s="10" t="s">
        <v>790</v>
      </c>
      <c r="C8" s="22">
        <v>18355.0</v>
      </c>
      <c r="D8" s="10" t="s">
        <v>237</v>
      </c>
      <c r="E8" s="10" t="s">
        <v>791</v>
      </c>
      <c r="F8" s="10" t="s">
        <v>90</v>
      </c>
      <c r="G8" s="10" t="s">
        <v>787</v>
      </c>
    </row>
    <row r="9">
      <c r="A9" s="7" t="s">
        <v>792</v>
      </c>
      <c r="B9" s="7" t="s">
        <v>793</v>
      </c>
      <c r="C9" s="21">
        <v>22895.0</v>
      </c>
      <c r="D9" s="7" t="s">
        <v>237</v>
      </c>
      <c r="E9" s="7" t="s">
        <v>794</v>
      </c>
      <c r="F9" s="7" t="s">
        <v>90</v>
      </c>
      <c r="G9" s="7" t="s">
        <v>787</v>
      </c>
    </row>
    <row r="10">
      <c r="A10" s="10" t="s">
        <v>795</v>
      </c>
      <c r="B10" s="10" t="s">
        <v>796</v>
      </c>
      <c r="C10" s="22">
        <v>1964.0</v>
      </c>
      <c r="D10" s="10" t="s">
        <v>237</v>
      </c>
      <c r="E10" s="10" t="s">
        <v>797</v>
      </c>
      <c r="F10" s="10" t="s">
        <v>90</v>
      </c>
      <c r="G10" s="10" t="s">
        <v>787</v>
      </c>
    </row>
    <row r="11">
      <c r="A11" s="7" t="s">
        <v>798</v>
      </c>
      <c r="B11" s="7" t="s">
        <v>799</v>
      </c>
      <c r="C11" s="7">
        <v>66.0</v>
      </c>
      <c r="D11" s="7" t="s">
        <v>237</v>
      </c>
      <c r="E11" s="7" t="s">
        <v>265</v>
      </c>
      <c r="F11" s="7" t="s">
        <v>90</v>
      </c>
      <c r="G11" s="7" t="s">
        <v>787</v>
      </c>
    </row>
    <row r="12">
      <c r="A12" s="10" t="s">
        <v>800</v>
      </c>
      <c r="B12" s="10" t="s">
        <v>801</v>
      </c>
      <c r="C12" s="10">
        <v>6.0</v>
      </c>
      <c r="D12" s="10" t="s">
        <v>802</v>
      </c>
      <c r="E12" s="10" t="s">
        <v>803</v>
      </c>
      <c r="F12" s="10" t="s">
        <v>90</v>
      </c>
      <c r="G12" s="10" t="s">
        <v>804</v>
      </c>
    </row>
    <row r="13">
      <c r="A13" s="7" t="s">
        <v>805</v>
      </c>
      <c r="B13" s="7" t="s">
        <v>205</v>
      </c>
      <c r="C13" s="7">
        <v>12.0</v>
      </c>
      <c r="D13" s="7" t="s">
        <v>806</v>
      </c>
      <c r="E13" s="7" t="s">
        <v>803</v>
      </c>
      <c r="F13" s="7" t="s">
        <v>90</v>
      </c>
      <c r="G13" s="7" t="s">
        <v>305</v>
      </c>
    </row>
    <row r="14">
      <c r="A14" s="10" t="s">
        <v>807</v>
      </c>
      <c r="B14" s="10" t="s">
        <v>391</v>
      </c>
      <c r="C14" s="10">
        <v>13.0</v>
      </c>
      <c r="D14" s="10" t="s">
        <v>802</v>
      </c>
      <c r="E14" s="10" t="s">
        <v>803</v>
      </c>
      <c r="F14" s="10" t="s">
        <v>90</v>
      </c>
      <c r="G14" s="10" t="s">
        <v>804</v>
      </c>
    </row>
    <row r="15">
      <c r="A15" s="7" t="s">
        <v>808</v>
      </c>
      <c r="B15" s="7" t="s">
        <v>560</v>
      </c>
      <c r="C15" s="7">
        <v>127.7</v>
      </c>
      <c r="D15" s="7" t="s">
        <v>45</v>
      </c>
      <c r="E15" s="7" t="s">
        <v>809</v>
      </c>
      <c r="F15" s="7" t="s">
        <v>90</v>
      </c>
      <c r="G15" s="7" t="s">
        <v>544</v>
      </c>
    </row>
    <row r="16">
      <c r="A16" s="10" t="s">
        <v>810</v>
      </c>
      <c r="B16" s="10" t="s">
        <v>811</v>
      </c>
      <c r="C16" s="10">
        <v>57.23</v>
      </c>
      <c r="D16" s="10" t="s">
        <v>45</v>
      </c>
      <c r="E16" s="10" t="s">
        <v>812</v>
      </c>
      <c r="F16" s="10" t="s">
        <v>90</v>
      </c>
      <c r="G16" s="10" t="s">
        <v>79</v>
      </c>
    </row>
    <row r="18">
      <c r="A18" s="19" t="s">
        <v>813</v>
      </c>
    </row>
    <row r="19">
      <c r="A19" s="20" t="s">
        <v>814</v>
      </c>
      <c r="B19" s="20" t="s">
        <v>103</v>
      </c>
      <c r="C19" s="20" t="s">
        <v>815</v>
      </c>
    </row>
    <row r="20">
      <c r="A20" s="7" t="s">
        <v>816</v>
      </c>
      <c r="B20" s="7" t="s">
        <v>817</v>
      </c>
      <c r="C20" s="8" t="s">
        <v>818</v>
      </c>
    </row>
    <row r="21" ht="15.75" customHeight="1">
      <c r="A21" s="10" t="s">
        <v>816</v>
      </c>
      <c r="B21" s="10" t="s">
        <v>817</v>
      </c>
      <c r="C21" s="9" t="s">
        <v>819</v>
      </c>
    </row>
    <row r="22" ht="15.75" customHeight="1">
      <c r="A22" s="7" t="s">
        <v>816</v>
      </c>
      <c r="B22" s="7" t="s">
        <v>820</v>
      </c>
      <c r="C22" s="8" t="s">
        <v>822</v>
      </c>
    </row>
    <row r="23" ht="15.75" customHeight="1">
      <c r="A23" s="10" t="s">
        <v>816</v>
      </c>
      <c r="B23" s="10" t="s">
        <v>820</v>
      </c>
      <c r="C23" s="9" t="s">
        <v>824</v>
      </c>
    </row>
    <row r="24" ht="15.75" customHeight="1">
      <c r="A24" s="7" t="s">
        <v>816</v>
      </c>
      <c r="B24" s="7" t="s">
        <v>820</v>
      </c>
      <c r="C24" s="8" t="s">
        <v>826</v>
      </c>
    </row>
    <row r="25" ht="15.75" customHeight="1">
      <c r="A25" s="10" t="s">
        <v>816</v>
      </c>
      <c r="B25" s="10" t="s">
        <v>828</v>
      </c>
      <c r="C25" s="9" t="s">
        <v>829</v>
      </c>
    </row>
    <row r="26" ht="15.75" customHeight="1">
      <c r="A26" s="7" t="s">
        <v>830</v>
      </c>
      <c r="B26" s="7" t="s">
        <v>831</v>
      </c>
      <c r="C26" s="8" t="s">
        <v>832</v>
      </c>
    </row>
    <row r="27" ht="15.75" customHeight="1">
      <c r="A27" s="10" t="s">
        <v>830</v>
      </c>
      <c r="B27" s="10" t="s">
        <v>831</v>
      </c>
      <c r="C27" s="9" t="s">
        <v>834</v>
      </c>
    </row>
    <row r="28" ht="15.75" customHeight="1">
      <c r="A28" s="7" t="s">
        <v>830</v>
      </c>
      <c r="B28" s="7" t="s">
        <v>835</v>
      </c>
      <c r="C28" s="8" t="s">
        <v>836</v>
      </c>
    </row>
    <row r="29" ht="15.75" customHeight="1">
      <c r="A29" s="10" t="s">
        <v>830</v>
      </c>
      <c r="B29" s="10" t="s">
        <v>835</v>
      </c>
      <c r="C29" s="9" t="s">
        <v>838</v>
      </c>
    </row>
    <row r="30" ht="15.75" customHeight="1">
      <c r="A30" s="7" t="s">
        <v>840</v>
      </c>
      <c r="B30" s="7" t="s">
        <v>842</v>
      </c>
      <c r="C30" s="8" t="s">
        <v>843</v>
      </c>
    </row>
    <row r="31" ht="15.75" customHeight="1">
      <c r="A31" s="10" t="s">
        <v>844</v>
      </c>
      <c r="B31" s="10" t="s">
        <v>842</v>
      </c>
      <c r="C31" s="9" t="s">
        <v>845</v>
      </c>
    </row>
    <row r="32" ht="15.75" customHeight="1">
      <c r="A32" s="7" t="s">
        <v>561</v>
      </c>
      <c r="B32" s="7" t="s">
        <v>332</v>
      </c>
      <c r="C32" s="8" t="s">
        <v>416</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9.0"/>
    <col customWidth="1" min="2" max="2" width="42.0"/>
    <col customWidth="1" min="3" max="3" width="26.0"/>
    <col customWidth="1" min="4" max="4" width="16.0"/>
    <col customWidth="1" min="5" max="5" width="12.0"/>
    <col customWidth="1" min="6" max="6" width="18.0"/>
    <col customWidth="1" min="7" max="8" width="12.0"/>
    <col customWidth="1" min="9" max="9" width="44.0"/>
    <col customWidth="1" min="10" max="26" width="8.71"/>
  </cols>
  <sheetData>
    <row r="1">
      <c r="A1" s="1" t="s">
        <v>821</v>
      </c>
    </row>
    <row r="2">
      <c r="A2" s="4" t="s">
        <v>823</v>
      </c>
    </row>
    <row r="4">
      <c r="A4" s="3" t="s">
        <v>825</v>
      </c>
      <c r="B4" s="3" t="s">
        <v>827</v>
      </c>
      <c r="C4" s="3" t="s">
        <v>833</v>
      </c>
      <c r="D4" s="3" t="s">
        <v>225</v>
      </c>
      <c r="E4" s="3" t="s">
        <v>8</v>
      </c>
      <c r="F4" s="3" t="s">
        <v>10</v>
      </c>
      <c r="G4" s="3" t="s">
        <v>13</v>
      </c>
      <c r="H4" s="3" t="s">
        <v>14</v>
      </c>
      <c r="I4" s="3" t="s">
        <v>21</v>
      </c>
    </row>
    <row r="5">
      <c r="A5" s="7" t="s">
        <v>837</v>
      </c>
      <c r="B5" s="7" t="s">
        <v>839</v>
      </c>
      <c r="C5" s="7" t="s">
        <v>841</v>
      </c>
      <c r="D5" s="7" t="s">
        <v>241</v>
      </c>
      <c r="E5" s="7">
        <v>15.8</v>
      </c>
      <c r="F5" s="7" t="s">
        <v>45</v>
      </c>
      <c r="G5" s="7" t="s">
        <v>34</v>
      </c>
      <c r="H5" s="7" t="s">
        <v>79</v>
      </c>
      <c r="I5" s="8"/>
    </row>
    <row r="6">
      <c r="A6" s="10" t="s">
        <v>837</v>
      </c>
      <c r="B6" s="10" t="s">
        <v>839</v>
      </c>
      <c r="C6" s="10" t="s">
        <v>841</v>
      </c>
      <c r="D6" s="10" t="s">
        <v>246</v>
      </c>
      <c r="E6" s="10">
        <v>16.5</v>
      </c>
      <c r="F6" s="10" t="s">
        <v>45</v>
      </c>
      <c r="G6" s="10" t="s">
        <v>34</v>
      </c>
      <c r="H6" s="10" t="s">
        <v>79</v>
      </c>
      <c r="I6" s="9"/>
    </row>
    <row r="7">
      <c r="A7" s="7" t="s">
        <v>837</v>
      </c>
      <c r="B7" s="7" t="s">
        <v>839</v>
      </c>
      <c r="C7" s="7" t="s">
        <v>841</v>
      </c>
      <c r="D7" s="7" t="s">
        <v>263</v>
      </c>
      <c r="E7" s="7">
        <v>15.4</v>
      </c>
      <c r="F7" s="7" t="s">
        <v>45</v>
      </c>
      <c r="G7" s="7" t="s">
        <v>34</v>
      </c>
      <c r="H7" s="7" t="s">
        <v>79</v>
      </c>
      <c r="I7" s="8"/>
    </row>
    <row r="8">
      <c r="A8" s="10" t="s">
        <v>837</v>
      </c>
      <c r="B8" s="10" t="s">
        <v>839</v>
      </c>
      <c r="C8" s="10" t="s">
        <v>841</v>
      </c>
      <c r="D8" s="10" t="s">
        <v>265</v>
      </c>
      <c r="E8" s="10">
        <v>17.1</v>
      </c>
      <c r="F8" s="10" t="s">
        <v>45</v>
      </c>
      <c r="G8" s="10" t="s">
        <v>34</v>
      </c>
      <c r="H8" s="10" t="s">
        <v>79</v>
      </c>
      <c r="I8" s="9"/>
    </row>
    <row r="9">
      <c r="A9" s="7" t="s">
        <v>837</v>
      </c>
      <c r="B9" s="7" t="s">
        <v>839</v>
      </c>
      <c r="C9" s="7" t="s">
        <v>841</v>
      </c>
      <c r="D9" s="7" t="s">
        <v>270</v>
      </c>
      <c r="E9" s="7">
        <v>16.7</v>
      </c>
      <c r="F9" s="7" t="s">
        <v>45</v>
      </c>
      <c r="G9" s="7" t="s">
        <v>34</v>
      </c>
      <c r="H9" s="7" t="s">
        <v>79</v>
      </c>
      <c r="I9" s="8"/>
    </row>
    <row r="10">
      <c r="A10" s="10" t="s">
        <v>837</v>
      </c>
      <c r="B10" s="10" t="s">
        <v>839</v>
      </c>
      <c r="C10" s="10" t="s">
        <v>841</v>
      </c>
      <c r="D10" s="10" t="s">
        <v>275</v>
      </c>
      <c r="E10" s="10">
        <v>17.9</v>
      </c>
      <c r="F10" s="10" t="s">
        <v>45</v>
      </c>
      <c r="G10" s="10" t="s">
        <v>34</v>
      </c>
      <c r="H10" s="10" t="s">
        <v>79</v>
      </c>
      <c r="I10" s="9"/>
    </row>
    <row r="11">
      <c r="A11" s="7" t="s">
        <v>837</v>
      </c>
      <c r="B11" s="7" t="s">
        <v>839</v>
      </c>
      <c r="C11" s="7" t="s">
        <v>841</v>
      </c>
      <c r="D11" s="7" t="s">
        <v>279</v>
      </c>
      <c r="E11" s="7">
        <v>17.5</v>
      </c>
      <c r="F11" s="7" t="s">
        <v>45</v>
      </c>
      <c r="G11" s="7" t="s">
        <v>34</v>
      </c>
      <c r="H11" s="7" t="s">
        <v>79</v>
      </c>
      <c r="I11" s="8"/>
    </row>
    <row r="12">
      <c r="A12" s="10" t="s">
        <v>837</v>
      </c>
      <c r="B12" s="10" t="s">
        <v>839</v>
      </c>
      <c r="C12" s="10" t="s">
        <v>841</v>
      </c>
      <c r="D12" s="10" t="s">
        <v>31</v>
      </c>
      <c r="E12" s="10">
        <v>18.7</v>
      </c>
      <c r="F12" s="10" t="s">
        <v>45</v>
      </c>
      <c r="G12" s="10" t="s">
        <v>34</v>
      </c>
      <c r="H12" s="10" t="s">
        <v>79</v>
      </c>
      <c r="I12" s="9"/>
    </row>
    <row r="13">
      <c r="A13" s="7" t="s">
        <v>862</v>
      </c>
      <c r="B13" s="7" t="s">
        <v>528</v>
      </c>
      <c r="C13" s="7" t="s">
        <v>863</v>
      </c>
      <c r="D13" s="7" t="s">
        <v>864</v>
      </c>
      <c r="E13" s="7">
        <v>111.3</v>
      </c>
      <c r="F13" s="7" t="s">
        <v>45</v>
      </c>
      <c r="G13" s="7" t="s">
        <v>47</v>
      </c>
      <c r="H13" s="7" t="s">
        <v>544</v>
      </c>
      <c r="I13" s="8" t="s">
        <v>865</v>
      </c>
    </row>
    <row r="14">
      <c r="A14" s="10" t="s">
        <v>862</v>
      </c>
      <c r="B14" s="10" t="s">
        <v>528</v>
      </c>
      <c r="C14" s="10" t="s">
        <v>863</v>
      </c>
      <c r="D14" s="10" t="s">
        <v>868</v>
      </c>
      <c r="E14" s="10">
        <v>103.4</v>
      </c>
      <c r="F14" s="10" t="s">
        <v>45</v>
      </c>
      <c r="G14" s="10" t="s">
        <v>47</v>
      </c>
      <c r="H14" s="10" t="s">
        <v>544</v>
      </c>
      <c r="I14" s="9" t="s">
        <v>865</v>
      </c>
    </row>
    <row r="15">
      <c r="A15" s="7" t="s">
        <v>862</v>
      </c>
      <c r="B15" s="7" t="s">
        <v>528</v>
      </c>
      <c r="C15" s="7" t="s">
        <v>863</v>
      </c>
      <c r="D15" s="7" t="s">
        <v>871</v>
      </c>
      <c r="E15" s="7">
        <v>98.2</v>
      </c>
      <c r="F15" s="7" t="s">
        <v>45</v>
      </c>
      <c r="G15" s="7" t="s">
        <v>47</v>
      </c>
      <c r="H15" s="7" t="s">
        <v>544</v>
      </c>
      <c r="I15" s="8" t="s">
        <v>865</v>
      </c>
    </row>
    <row r="16">
      <c r="A16" s="10" t="s">
        <v>862</v>
      </c>
      <c r="B16" s="10" t="s">
        <v>528</v>
      </c>
      <c r="C16" s="10" t="s">
        <v>863</v>
      </c>
      <c r="D16" s="10" t="s">
        <v>876</v>
      </c>
      <c r="E16" s="10">
        <v>102.1</v>
      </c>
      <c r="F16" s="10" t="s">
        <v>45</v>
      </c>
      <c r="G16" s="10" t="s">
        <v>47</v>
      </c>
      <c r="H16" s="10" t="s">
        <v>544</v>
      </c>
      <c r="I16" s="9" t="s">
        <v>865</v>
      </c>
    </row>
    <row r="17">
      <c r="A17" s="7" t="s">
        <v>862</v>
      </c>
      <c r="B17" s="7" t="s">
        <v>528</v>
      </c>
      <c r="C17" s="7" t="s">
        <v>863</v>
      </c>
      <c r="D17" s="7" t="s">
        <v>878</v>
      </c>
      <c r="E17" s="7">
        <v>91.6</v>
      </c>
      <c r="F17" s="7" t="s">
        <v>45</v>
      </c>
      <c r="G17" s="7" t="s">
        <v>47</v>
      </c>
      <c r="H17" s="7" t="s">
        <v>544</v>
      </c>
      <c r="I17" s="8" t="s">
        <v>865</v>
      </c>
    </row>
    <row r="18">
      <c r="A18" s="10" t="s">
        <v>862</v>
      </c>
      <c r="B18" s="10" t="s">
        <v>528</v>
      </c>
      <c r="C18" s="10" t="s">
        <v>863</v>
      </c>
      <c r="D18" s="10" t="s">
        <v>884</v>
      </c>
      <c r="E18" s="10">
        <v>112.3</v>
      </c>
      <c r="F18" s="10" t="s">
        <v>45</v>
      </c>
      <c r="G18" s="10" t="s">
        <v>47</v>
      </c>
      <c r="H18" s="10" t="s">
        <v>544</v>
      </c>
      <c r="I18" s="9" t="s">
        <v>865</v>
      </c>
    </row>
    <row r="19">
      <c r="A19" s="7" t="s">
        <v>862</v>
      </c>
      <c r="B19" s="7" t="s">
        <v>528</v>
      </c>
      <c r="C19" s="7" t="s">
        <v>863</v>
      </c>
      <c r="D19" s="7" t="s">
        <v>885</v>
      </c>
      <c r="E19" s="7">
        <v>115.1</v>
      </c>
      <c r="F19" s="7" t="s">
        <v>45</v>
      </c>
      <c r="G19" s="7" t="s">
        <v>47</v>
      </c>
      <c r="H19" s="7" t="s">
        <v>544</v>
      </c>
      <c r="I19" s="8" t="s">
        <v>865</v>
      </c>
    </row>
    <row r="20">
      <c r="A20" s="10" t="s">
        <v>862</v>
      </c>
      <c r="B20" s="10" t="s">
        <v>528</v>
      </c>
      <c r="C20" s="10" t="s">
        <v>863</v>
      </c>
      <c r="D20" s="10" t="s">
        <v>886</v>
      </c>
      <c r="E20" s="10">
        <v>123.7</v>
      </c>
      <c r="F20" s="10" t="s">
        <v>45</v>
      </c>
      <c r="G20" s="10" t="s">
        <v>47</v>
      </c>
      <c r="H20" s="10" t="s">
        <v>544</v>
      </c>
      <c r="I20" s="9" t="s">
        <v>865</v>
      </c>
    </row>
    <row r="21" ht="15.75" customHeight="1">
      <c r="A21" s="7" t="s">
        <v>862</v>
      </c>
      <c r="B21" s="7" t="s">
        <v>528</v>
      </c>
      <c r="C21" s="7" t="s">
        <v>863</v>
      </c>
      <c r="D21" s="7" t="s">
        <v>887</v>
      </c>
      <c r="E21" s="7">
        <v>127.7</v>
      </c>
      <c r="F21" s="7" t="s">
        <v>45</v>
      </c>
      <c r="G21" s="7" t="s">
        <v>47</v>
      </c>
      <c r="H21" s="7" t="s">
        <v>544</v>
      </c>
      <c r="I21" s="8" t="s">
        <v>865</v>
      </c>
    </row>
    <row r="22" ht="15.75" customHeight="1">
      <c r="A22" s="10" t="s">
        <v>862</v>
      </c>
      <c r="B22" s="10" t="s">
        <v>528</v>
      </c>
      <c r="C22" s="10" t="s">
        <v>863</v>
      </c>
      <c r="D22" s="10" t="s">
        <v>888</v>
      </c>
      <c r="E22" s="10">
        <v>125.6</v>
      </c>
      <c r="F22" s="10" t="s">
        <v>45</v>
      </c>
      <c r="G22" s="10" t="s">
        <v>47</v>
      </c>
      <c r="H22" s="10" t="s">
        <v>544</v>
      </c>
      <c r="I22" s="9" t="s">
        <v>865</v>
      </c>
    </row>
    <row r="23" ht="15.75" customHeight="1">
      <c r="A23" s="7" t="s">
        <v>889</v>
      </c>
      <c r="B23" s="7" t="s">
        <v>178</v>
      </c>
      <c r="C23" s="7" t="s">
        <v>358</v>
      </c>
      <c r="D23" s="7" t="s">
        <v>86</v>
      </c>
      <c r="E23" s="7">
        <v>191.0</v>
      </c>
      <c r="F23" s="7" t="s">
        <v>152</v>
      </c>
      <c r="G23" s="7" t="s">
        <v>34</v>
      </c>
      <c r="H23" s="7" t="s">
        <v>35</v>
      </c>
      <c r="I23" s="8"/>
    </row>
    <row r="24" ht="15.75" customHeight="1">
      <c r="A24" s="10" t="s">
        <v>889</v>
      </c>
      <c r="B24" s="10" t="s">
        <v>178</v>
      </c>
      <c r="C24" s="10" t="s">
        <v>358</v>
      </c>
      <c r="D24" s="10" t="s">
        <v>468</v>
      </c>
      <c r="E24" s="10">
        <v>172.0</v>
      </c>
      <c r="F24" s="10" t="s">
        <v>152</v>
      </c>
      <c r="G24" s="10" t="s">
        <v>34</v>
      </c>
      <c r="H24" s="10" t="s">
        <v>35</v>
      </c>
      <c r="I24" s="9"/>
    </row>
    <row r="25" ht="15.75" customHeight="1">
      <c r="A25" s="7" t="s">
        <v>889</v>
      </c>
      <c r="B25" s="7" t="s">
        <v>178</v>
      </c>
      <c r="C25" s="7" t="s">
        <v>206</v>
      </c>
      <c r="D25" s="7" t="s">
        <v>205</v>
      </c>
      <c r="E25" s="7">
        <v>170.0</v>
      </c>
      <c r="F25" s="7" t="s">
        <v>152</v>
      </c>
      <c r="G25" s="7" t="s">
        <v>34</v>
      </c>
      <c r="H25" s="7" t="s">
        <v>35</v>
      </c>
      <c r="I25" s="8"/>
    </row>
    <row r="26" ht="15.75" customHeight="1">
      <c r="A26" s="10" t="s">
        <v>889</v>
      </c>
      <c r="B26" s="10" t="s">
        <v>178</v>
      </c>
      <c r="C26" s="10" t="s">
        <v>206</v>
      </c>
      <c r="D26" s="10" t="s">
        <v>292</v>
      </c>
      <c r="E26" s="10">
        <v>138.0</v>
      </c>
      <c r="F26" s="10" t="s">
        <v>152</v>
      </c>
      <c r="G26" s="10" t="s">
        <v>34</v>
      </c>
      <c r="H26" s="10" t="s">
        <v>35</v>
      </c>
      <c r="I26" s="9"/>
    </row>
    <row r="27" ht="15.75" customHeight="1">
      <c r="A27" s="7" t="s">
        <v>889</v>
      </c>
      <c r="B27" s="7" t="s">
        <v>178</v>
      </c>
      <c r="C27" s="7" t="s">
        <v>206</v>
      </c>
      <c r="D27" s="7" t="s">
        <v>221</v>
      </c>
      <c r="E27" s="7">
        <v>116.0</v>
      </c>
      <c r="F27" s="7" t="s">
        <v>152</v>
      </c>
      <c r="G27" s="7" t="s">
        <v>34</v>
      </c>
      <c r="H27" s="7" t="s">
        <v>35</v>
      </c>
      <c r="I27" s="8"/>
    </row>
    <row r="28" ht="15.75" customHeight="1">
      <c r="A28" s="10" t="s">
        <v>889</v>
      </c>
      <c r="B28" s="10" t="s">
        <v>178</v>
      </c>
      <c r="C28" s="10" t="s">
        <v>206</v>
      </c>
      <c r="D28" s="10" t="s">
        <v>302</v>
      </c>
      <c r="E28" s="10">
        <v>109.0</v>
      </c>
      <c r="F28" s="10" t="s">
        <v>152</v>
      </c>
      <c r="G28" s="10" t="s">
        <v>34</v>
      </c>
      <c r="H28" s="10" t="s">
        <v>35</v>
      </c>
      <c r="I28" s="9"/>
    </row>
    <row r="29" ht="15.75" customHeight="1">
      <c r="A29" s="7" t="s">
        <v>889</v>
      </c>
      <c r="B29" s="7" t="s">
        <v>178</v>
      </c>
      <c r="C29" s="7" t="s">
        <v>206</v>
      </c>
      <c r="D29" s="7" t="s">
        <v>337</v>
      </c>
      <c r="E29" s="7">
        <v>90.0</v>
      </c>
      <c r="F29" s="7" t="s">
        <v>152</v>
      </c>
      <c r="G29" s="7" t="s">
        <v>34</v>
      </c>
      <c r="H29" s="7" t="s">
        <v>35</v>
      </c>
      <c r="I29" s="8"/>
    </row>
    <row r="30" ht="15.75" customHeight="1">
      <c r="A30" s="10" t="s">
        <v>889</v>
      </c>
      <c r="B30" s="10" t="s">
        <v>178</v>
      </c>
      <c r="C30" s="10" t="s">
        <v>358</v>
      </c>
      <c r="D30" s="10" t="s">
        <v>401</v>
      </c>
      <c r="E30" s="10">
        <v>68.0</v>
      </c>
      <c r="F30" s="10" t="s">
        <v>152</v>
      </c>
      <c r="G30" s="10" t="s">
        <v>34</v>
      </c>
      <c r="H30" s="10" t="s">
        <v>35</v>
      </c>
      <c r="I30" s="9"/>
    </row>
    <row r="31" ht="15.75" customHeight="1">
      <c r="A31" s="7" t="s">
        <v>889</v>
      </c>
      <c r="B31" s="7" t="s">
        <v>178</v>
      </c>
      <c r="C31" s="7" t="s">
        <v>358</v>
      </c>
      <c r="D31" s="7" t="s">
        <v>476</v>
      </c>
      <c r="E31" s="7">
        <v>66.0</v>
      </c>
      <c r="F31" s="7" t="s">
        <v>152</v>
      </c>
      <c r="G31" s="7" t="s">
        <v>34</v>
      </c>
      <c r="H31" s="7" t="s">
        <v>35</v>
      </c>
      <c r="I31" s="8"/>
    </row>
    <row r="32" ht="15.75" customHeight="1">
      <c r="A32" s="10" t="s">
        <v>889</v>
      </c>
      <c r="B32" s="10" t="s">
        <v>178</v>
      </c>
      <c r="C32" s="10" t="s">
        <v>206</v>
      </c>
      <c r="D32" s="10" t="s">
        <v>317</v>
      </c>
      <c r="E32" s="10">
        <v>54.0</v>
      </c>
      <c r="F32" s="10" t="s">
        <v>152</v>
      </c>
      <c r="G32" s="10" t="s">
        <v>34</v>
      </c>
      <c r="H32" s="10" t="s">
        <v>35</v>
      </c>
      <c r="I32" s="9"/>
    </row>
    <row r="33" ht="15.75" customHeight="1">
      <c r="A33" s="7" t="s">
        <v>889</v>
      </c>
      <c r="B33" s="7" t="s">
        <v>178</v>
      </c>
      <c r="C33" s="7" t="s">
        <v>358</v>
      </c>
      <c r="D33" s="7" t="s">
        <v>356</v>
      </c>
      <c r="E33" s="7">
        <v>54.0</v>
      </c>
      <c r="F33" s="7" t="s">
        <v>152</v>
      </c>
      <c r="G33" s="7" t="s">
        <v>34</v>
      </c>
      <c r="H33" s="7" t="s">
        <v>35</v>
      </c>
      <c r="I33" s="8"/>
    </row>
    <row r="34" ht="15.75" customHeight="1">
      <c r="A34" s="10" t="s">
        <v>889</v>
      </c>
      <c r="B34" s="10" t="s">
        <v>178</v>
      </c>
      <c r="C34" s="10" t="s">
        <v>206</v>
      </c>
      <c r="D34" s="10" t="s">
        <v>347</v>
      </c>
      <c r="E34" s="10">
        <v>34.0</v>
      </c>
      <c r="F34" s="10" t="s">
        <v>152</v>
      </c>
      <c r="G34" s="10" t="s">
        <v>34</v>
      </c>
      <c r="H34" s="10" t="s">
        <v>35</v>
      </c>
      <c r="I34" s="9"/>
    </row>
    <row r="35" ht="15.75" customHeight="1">
      <c r="A35" s="7" t="s">
        <v>889</v>
      </c>
      <c r="B35" s="7" t="s">
        <v>178</v>
      </c>
      <c r="C35" s="7" t="s">
        <v>358</v>
      </c>
      <c r="D35" s="7" t="s">
        <v>391</v>
      </c>
      <c r="E35" s="7">
        <v>31.0</v>
      </c>
      <c r="F35" s="7" t="s">
        <v>152</v>
      </c>
      <c r="G35" s="7" t="s">
        <v>34</v>
      </c>
      <c r="H35" s="7" t="s">
        <v>35</v>
      </c>
      <c r="I35" s="8"/>
    </row>
    <row r="36" ht="15.75" customHeight="1">
      <c r="A36" s="10" t="s">
        <v>889</v>
      </c>
      <c r="B36" s="10" t="s">
        <v>178</v>
      </c>
      <c r="C36" s="10" t="s">
        <v>206</v>
      </c>
      <c r="D36" s="10" t="s">
        <v>345</v>
      </c>
      <c r="E36" s="10">
        <v>28.0</v>
      </c>
      <c r="F36" s="10" t="s">
        <v>152</v>
      </c>
      <c r="G36" s="10" t="s">
        <v>34</v>
      </c>
      <c r="H36" s="10" t="s">
        <v>35</v>
      </c>
      <c r="I36" s="9"/>
    </row>
    <row r="37" ht="15.75" customHeight="1">
      <c r="A37" s="7" t="s">
        <v>889</v>
      </c>
      <c r="B37" s="7" t="s">
        <v>178</v>
      </c>
      <c r="C37" s="7" t="s">
        <v>206</v>
      </c>
      <c r="D37" s="7" t="s">
        <v>268</v>
      </c>
      <c r="E37" s="7">
        <v>26.0</v>
      </c>
      <c r="F37" s="7" t="s">
        <v>152</v>
      </c>
      <c r="G37" s="7" t="s">
        <v>34</v>
      </c>
      <c r="H37" s="7" t="s">
        <v>35</v>
      </c>
      <c r="I37" s="8"/>
    </row>
    <row r="38" ht="15.75" customHeight="1">
      <c r="A38" s="10" t="s">
        <v>889</v>
      </c>
      <c r="B38" s="10" t="s">
        <v>178</v>
      </c>
      <c r="C38" s="10" t="s">
        <v>358</v>
      </c>
      <c r="D38" s="10" t="s">
        <v>386</v>
      </c>
      <c r="E38" s="10">
        <v>26.0</v>
      </c>
      <c r="F38" s="10" t="s">
        <v>152</v>
      </c>
      <c r="G38" s="10" t="s">
        <v>34</v>
      </c>
      <c r="H38" s="10" t="s">
        <v>35</v>
      </c>
      <c r="I38" s="9"/>
    </row>
    <row r="39" ht="15.75" customHeight="1">
      <c r="A39" s="7" t="s">
        <v>889</v>
      </c>
      <c r="B39" s="7" t="s">
        <v>178</v>
      </c>
      <c r="C39" s="7" t="s">
        <v>358</v>
      </c>
      <c r="D39" s="7" t="s">
        <v>399</v>
      </c>
      <c r="E39" s="7">
        <v>11.0</v>
      </c>
      <c r="F39" s="7" t="s">
        <v>152</v>
      </c>
      <c r="G39" s="7" t="s">
        <v>34</v>
      </c>
      <c r="H39" s="7" t="s">
        <v>35</v>
      </c>
      <c r="I39" s="8"/>
    </row>
    <row r="40" ht="15.75" customHeight="1">
      <c r="A40" s="10" t="s">
        <v>889</v>
      </c>
      <c r="B40" s="10" t="s">
        <v>178</v>
      </c>
      <c r="C40" s="10" t="s">
        <v>206</v>
      </c>
      <c r="D40" s="10" t="s">
        <v>262</v>
      </c>
      <c r="E40" s="10">
        <v>10.0</v>
      </c>
      <c r="F40" s="10" t="s">
        <v>152</v>
      </c>
      <c r="G40" s="10" t="s">
        <v>34</v>
      </c>
      <c r="H40" s="10" t="s">
        <v>35</v>
      </c>
      <c r="I40" s="9"/>
    </row>
    <row r="41" ht="15.75" customHeight="1">
      <c r="A41" s="7" t="s">
        <v>889</v>
      </c>
      <c r="B41" s="7" t="s">
        <v>178</v>
      </c>
      <c r="C41" s="7" t="s">
        <v>358</v>
      </c>
      <c r="D41" s="7" t="s">
        <v>422</v>
      </c>
      <c r="E41" s="7">
        <v>-31.0</v>
      </c>
      <c r="F41" s="7" t="s">
        <v>152</v>
      </c>
      <c r="G41" s="7" t="s">
        <v>34</v>
      </c>
      <c r="H41" s="7" t="s">
        <v>35</v>
      </c>
      <c r="I41" s="8"/>
    </row>
    <row r="42" ht="15.75" customHeight="1">
      <c r="A42" s="10" t="s">
        <v>889</v>
      </c>
      <c r="B42" s="10" t="s">
        <v>178</v>
      </c>
      <c r="C42" s="10" t="s">
        <v>358</v>
      </c>
      <c r="D42" s="10" t="s">
        <v>361</v>
      </c>
      <c r="E42" s="10">
        <v>-40.0</v>
      </c>
      <c r="F42" s="10" t="s">
        <v>152</v>
      </c>
      <c r="G42" s="10" t="s">
        <v>34</v>
      </c>
      <c r="H42" s="10" t="s">
        <v>35</v>
      </c>
      <c r="I42" s="9"/>
    </row>
    <row r="43" ht="15.75" customHeight="1">
      <c r="A43" s="7" t="s">
        <v>889</v>
      </c>
      <c r="B43" s="7" t="s">
        <v>178</v>
      </c>
      <c r="C43" s="7" t="s">
        <v>358</v>
      </c>
      <c r="D43" s="7" t="s">
        <v>435</v>
      </c>
      <c r="E43" s="7">
        <v>-48.0</v>
      </c>
      <c r="F43" s="7" t="s">
        <v>152</v>
      </c>
      <c r="G43" s="7" t="s">
        <v>34</v>
      </c>
      <c r="H43" s="7" t="s">
        <v>35</v>
      </c>
      <c r="I43" s="8"/>
    </row>
    <row r="44" ht="15.75" customHeight="1">
      <c r="A44" s="10" t="s">
        <v>889</v>
      </c>
      <c r="B44" s="10" t="s">
        <v>178</v>
      </c>
      <c r="C44" s="10" t="s">
        <v>358</v>
      </c>
      <c r="D44" s="10" t="s">
        <v>378</v>
      </c>
      <c r="E44" s="10">
        <v>-58.0</v>
      </c>
      <c r="F44" s="10" t="s">
        <v>152</v>
      </c>
      <c r="G44" s="10" t="s">
        <v>34</v>
      </c>
      <c r="H44" s="10" t="s">
        <v>35</v>
      </c>
      <c r="I44" s="9"/>
    </row>
    <row r="45" ht="15.75" customHeight="1">
      <c r="A45" s="7" t="s">
        <v>889</v>
      </c>
      <c r="B45" s="7" t="s">
        <v>178</v>
      </c>
      <c r="C45" s="7" t="s">
        <v>358</v>
      </c>
      <c r="D45" s="7" t="s">
        <v>414</v>
      </c>
      <c r="E45" s="7">
        <v>-69.0</v>
      </c>
      <c r="F45" s="7" t="s">
        <v>152</v>
      </c>
      <c r="G45" s="7" t="s">
        <v>34</v>
      </c>
      <c r="H45" s="7" t="s">
        <v>35</v>
      </c>
      <c r="I45" s="8"/>
    </row>
    <row r="46" ht="15.75" customHeight="1">
      <c r="A46" s="10" t="s">
        <v>889</v>
      </c>
      <c r="B46" s="10" t="s">
        <v>178</v>
      </c>
      <c r="C46" s="10" t="s">
        <v>206</v>
      </c>
      <c r="D46" s="10" t="s">
        <v>245</v>
      </c>
      <c r="E46" s="10">
        <v>-77.0</v>
      </c>
      <c r="F46" s="10" t="s">
        <v>152</v>
      </c>
      <c r="G46" s="10" t="s">
        <v>34</v>
      </c>
      <c r="H46" s="10" t="s">
        <v>35</v>
      </c>
      <c r="I46" s="9"/>
    </row>
    <row r="47" ht="15.75" customHeight="1">
      <c r="A47" s="7" t="s">
        <v>889</v>
      </c>
      <c r="B47" s="7" t="s">
        <v>178</v>
      </c>
      <c r="C47" s="7" t="s">
        <v>358</v>
      </c>
      <c r="D47" s="7" t="s">
        <v>441</v>
      </c>
      <c r="E47" s="7">
        <v>-77.0</v>
      </c>
      <c r="F47" s="7" t="s">
        <v>152</v>
      </c>
      <c r="G47" s="7" t="s">
        <v>34</v>
      </c>
      <c r="H47" s="7" t="s">
        <v>35</v>
      </c>
      <c r="I47" s="8"/>
    </row>
    <row r="48" ht="15.75" customHeight="1">
      <c r="A48" s="10" t="s">
        <v>889</v>
      </c>
      <c r="B48" s="10" t="s">
        <v>178</v>
      </c>
      <c r="C48" s="10" t="s">
        <v>206</v>
      </c>
      <c r="D48" s="10" t="s">
        <v>277</v>
      </c>
      <c r="E48" s="10">
        <v>-78.0</v>
      </c>
      <c r="F48" s="10" t="s">
        <v>152</v>
      </c>
      <c r="G48" s="10" t="s">
        <v>34</v>
      </c>
      <c r="H48" s="10" t="s">
        <v>35</v>
      </c>
      <c r="I48" s="9"/>
    </row>
    <row r="49" ht="15.75" customHeight="1">
      <c r="A49" s="7" t="s">
        <v>889</v>
      </c>
      <c r="B49" s="7" t="s">
        <v>178</v>
      </c>
      <c r="C49" s="7" t="s">
        <v>358</v>
      </c>
      <c r="D49" s="7" t="s">
        <v>371</v>
      </c>
      <c r="E49" s="7">
        <v>-95.0</v>
      </c>
      <c r="F49" s="7" t="s">
        <v>152</v>
      </c>
      <c r="G49" s="7" t="s">
        <v>34</v>
      </c>
      <c r="H49" s="7" t="s">
        <v>35</v>
      </c>
      <c r="I49" s="8"/>
    </row>
    <row r="50" ht="15.75" customHeight="1">
      <c r="A50" s="10" t="s">
        <v>889</v>
      </c>
      <c r="B50" s="10" t="s">
        <v>178</v>
      </c>
      <c r="C50" s="10" t="s">
        <v>206</v>
      </c>
      <c r="D50" s="10" t="s">
        <v>280</v>
      </c>
      <c r="E50" s="10">
        <v>-100.0</v>
      </c>
      <c r="F50" s="10" t="s">
        <v>152</v>
      </c>
      <c r="G50" s="10" t="s">
        <v>34</v>
      </c>
      <c r="H50" s="10" t="s">
        <v>35</v>
      </c>
      <c r="I50" s="9"/>
    </row>
    <row r="51" ht="15.75" customHeight="1">
      <c r="A51" s="7" t="s">
        <v>889</v>
      </c>
      <c r="B51" s="7" t="s">
        <v>178</v>
      </c>
      <c r="C51" s="7" t="s">
        <v>358</v>
      </c>
      <c r="D51" s="7" t="s">
        <v>483</v>
      </c>
      <c r="E51" s="7">
        <v>-133.0</v>
      </c>
      <c r="F51" s="7" t="s">
        <v>152</v>
      </c>
      <c r="G51" s="7" t="s">
        <v>34</v>
      </c>
      <c r="H51" s="7" t="s">
        <v>35</v>
      </c>
      <c r="I51" s="8"/>
    </row>
    <row r="52" ht="15.75" customHeight="1">
      <c r="A52" s="10" t="s">
        <v>889</v>
      </c>
      <c r="B52" s="10" t="s">
        <v>178</v>
      </c>
      <c r="C52" s="10" t="s">
        <v>206</v>
      </c>
      <c r="D52" s="10" t="s">
        <v>351</v>
      </c>
      <c r="E52" s="10">
        <v>-191.0</v>
      </c>
      <c r="F52" s="10" t="s">
        <v>152</v>
      </c>
      <c r="G52" s="10" t="s">
        <v>34</v>
      </c>
      <c r="H52" s="10" t="s">
        <v>35</v>
      </c>
      <c r="I52" s="9"/>
    </row>
    <row r="53" ht="15.75" customHeight="1">
      <c r="A53" s="7" t="s">
        <v>889</v>
      </c>
      <c r="B53" s="7" t="s">
        <v>178</v>
      </c>
      <c r="C53" s="7" t="s">
        <v>206</v>
      </c>
      <c r="D53" s="7" t="s">
        <v>325</v>
      </c>
      <c r="E53" s="7">
        <v>-194.0</v>
      </c>
      <c r="F53" s="7" t="s">
        <v>152</v>
      </c>
      <c r="G53" s="7" t="s">
        <v>34</v>
      </c>
      <c r="H53" s="7" t="s">
        <v>35</v>
      </c>
      <c r="I53" s="8"/>
    </row>
    <row r="54" ht="15.75" customHeight="1">
      <c r="A54" s="10" t="s">
        <v>889</v>
      </c>
      <c r="B54" s="10" t="s">
        <v>178</v>
      </c>
      <c r="C54" s="10" t="s">
        <v>206</v>
      </c>
      <c r="D54" s="10" t="s">
        <v>255</v>
      </c>
      <c r="E54" s="10">
        <v>-203.0</v>
      </c>
      <c r="F54" s="10" t="s">
        <v>152</v>
      </c>
      <c r="G54" s="10" t="s">
        <v>34</v>
      </c>
      <c r="H54" s="10" t="s">
        <v>35</v>
      </c>
      <c r="I54" s="9"/>
    </row>
    <row r="55" ht="15.75" customHeight="1">
      <c r="A55" s="7" t="s">
        <v>890</v>
      </c>
      <c r="B55" s="7" t="s">
        <v>891</v>
      </c>
      <c r="C55" s="7" t="s">
        <v>231</v>
      </c>
      <c r="D55" s="7" t="s">
        <v>892</v>
      </c>
      <c r="E55" s="7">
        <v>4707.0</v>
      </c>
      <c r="F55" s="7" t="s">
        <v>237</v>
      </c>
      <c r="G55" s="7" t="s">
        <v>34</v>
      </c>
      <c r="H55" s="7" t="s">
        <v>77</v>
      </c>
      <c r="I55" s="8"/>
    </row>
    <row r="56" ht="15.75" customHeight="1">
      <c r="A56" s="10" t="s">
        <v>890</v>
      </c>
      <c r="B56" s="10" t="s">
        <v>891</v>
      </c>
      <c r="C56" s="10" t="s">
        <v>231</v>
      </c>
      <c r="D56" s="10" t="s">
        <v>893</v>
      </c>
      <c r="E56" s="10">
        <v>4564.0</v>
      </c>
      <c r="F56" s="10" t="s">
        <v>237</v>
      </c>
      <c r="G56" s="10" t="s">
        <v>34</v>
      </c>
      <c r="H56" s="10" t="s">
        <v>77</v>
      </c>
      <c r="I56" s="9"/>
    </row>
    <row r="57" ht="15.75" customHeight="1">
      <c r="A57" s="7" t="s">
        <v>890</v>
      </c>
      <c r="B57" s="7" t="s">
        <v>891</v>
      </c>
      <c r="C57" s="7" t="s">
        <v>231</v>
      </c>
      <c r="D57" s="7" t="s">
        <v>894</v>
      </c>
      <c r="E57" s="7">
        <v>4552.0</v>
      </c>
      <c r="F57" s="7" t="s">
        <v>237</v>
      </c>
      <c r="G57" s="7" t="s">
        <v>34</v>
      </c>
      <c r="H57" s="7" t="s">
        <v>77</v>
      </c>
      <c r="I57" s="8"/>
    </row>
    <row r="58" ht="15.75" customHeight="1">
      <c r="A58" s="10" t="s">
        <v>890</v>
      </c>
      <c r="B58" s="10" t="s">
        <v>891</v>
      </c>
      <c r="C58" s="10" t="s">
        <v>231</v>
      </c>
      <c r="D58" s="10" t="s">
        <v>895</v>
      </c>
      <c r="E58" s="10">
        <v>4394.0</v>
      </c>
      <c r="F58" s="10" t="s">
        <v>237</v>
      </c>
      <c r="G58" s="10" t="s">
        <v>34</v>
      </c>
      <c r="H58" s="10" t="s">
        <v>77</v>
      </c>
      <c r="I58" s="9"/>
    </row>
    <row r="59" ht="15.75" customHeight="1">
      <c r="A59" s="7" t="s">
        <v>890</v>
      </c>
      <c r="B59" s="7" t="s">
        <v>891</v>
      </c>
      <c r="C59" s="7" t="s">
        <v>231</v>
      </c>
      <c r="D59" s="7" t="s">
        <v>896</v>
      </c>
      <c r="E59" s="7">
        <v>4048.0</v>
      </c>
      <c r="F59" s="7" t="s">
        <v>237</v>
      </c>
      <c r="G59" s="7" t="s">
        <v>34</v>
      </c>
      <c r="H59" s="7" t="s">
        <v>77</v>
      </c>
      <c r="I59" s="8"/>
    </row>
    <row r="60" ht="15.75" customHeight="1">
      <c r="A60" s="10" t="s">
        <v>890</v>
      </c>
      <c r="B60" s="10" t="s">
        <v>891</v>
      </c>
      <c r="C60" s="10" t="s">
        <v>330</v>
      </c>
      <c r="D60" s="10" t="s">
        <v>897</v>
      </c>
      <c r="E60" s="10">
        <v>1621.0</v>
      </c>
      <c r="F60" s="10" t="s">
        <v>237</v>
      </c>
      <c r="G60" s="10" t="s">
        <v>34</v>
      </c>
      <c r="H60" s="10" t="s">
        <v>77</v>
      </c>
      <c r="I60" s="9"/>
    </row>
    <row r="61" ht="15.75" customHeight="1">
      <c r="A61" s="7" t="s">
        <v>890</v>
      </c>
      <c r="B61" s="7" t="s">
        <v>891</v>
      </c>
      <c r="C61" s="7" t="s">
        <v>330</v>
      </c>
      <c r="D61" s="7" t="s">
        <v>898</v>
      </c>
      <c r="E61" s="7">
        <v>1595.0</v>
      </c>
      <c r="F61" s="7" t="s">
        <v>237</v>
      </c>
      <c r="G61" s="7" t="s">
        <v>34</v>
      </c>
      <c r="H61" s="7" t="s">
        <v>77</v>
      </c>
      <c r="I61" s="8"/>
    </row>
    <row r="62" ht="15.75" customHeight="1">
      <c r="A62" s="10" t="s">
        <v>890</v>
      </c>
      <c r="B62" s="10" t="s">
        <v>891</v>
      </c>
      <c r="C62" s="10" t="s">
        <v>330</v>
      </c>
      <c r="D62" s="10" t="s">
        <v>899</v>
      </c>
      <c r="E62" s="10">
        <v>1585.0</v>
      </c>
      <c r="F62" s="10" t="s">
        <v>237</v>
      </c>
      <c r="G62" s="10" t="s">
        <v>34</v>
      </c>
      <c r="H62" s="10" t="s">
        <v>77</v>
      </c>
      <c r="I62" s="9"/>
    </row>
    <row r="63" ht="15.75" customHeight="1">
      <c r="A63" s="7" t="s">
        <v>890</v>
      </c>
      <c r="B63" s="7" t="s">
        <v>891</v>
      </c>
      <c r="C63" s="7" t="s">
        <v>330</v>
      </c>
      <c r="D63" s="7" t="s">
        <v>900</v>
      </c>
      <c r="E63" s="7">
        <v>1478.0</v>
      </c>
      <c r="F63" s="7" t="s">
        <v>237</v>
      </c>
      <c r="G63" s="7" t="s">
        <v>34</v>
      </c>
      <c r="H63" s="7" t="s">
        <v>77</v>
      </c>
      <c r="I63" s="8"/>
    </row>
    <row r="64" ht="15.75" customHeight="1">
      <c r="A64" s="10" t="s">
        <v>890</v>
      </c>
      <c r="B64" s="10" t="s">
        <v>891</v>
      </c>
      <c r="C64" s="10" t="s">
        <v>330</v>
      </c>
      <c r="D64" s="10" t="s">
        <v>901</v>
      </c>
      <c r="E64" s="10">
        <v>1350.0</v>
      </c>
      <c r="F64" s="10" t="s">
        <v>237</v>
      </c>
      <c r="G64" s="10" t="s">
        <v>34</v>
      </c>
      <c r="H64" s="10" t="s">
        <v>77</v>
      </c>
      <c r="I64" s="9"/>
    </row>
    <row r="65" ht="15.75" customHeight="1">
      <c r="A65" s="7" t="s">
        <v>890</v>
      </c>
      <c r="B65" s="7" t="s">
        <v>891</v>
      </c>
      <c r="C65" s="7" t="s">
        <v>363</v>
      </c>
      <c r="D65" s="7" t="s">
        <v>902</v>
      </c>
      <c r="E65" s="7">
        <v>1793.0</v>
      </c>
      <c r="F65" s="7" t="s">
        <v>237</v>
      </c>
      <c r="G65" s="7" t="s">
        <v>34</v>
      </c>
      <c r="H65" s="7" t="s">
        <v>77</v>
      </c>
      <c r="I65" s="8"/>
    </row>
    <row r="66" ht="15.75" customHeight="1">
      <c r="A66" s="10" t="s">
        <v>890</v>
      </c>
      <c r="B66" s="10" t="s">
        <v>891</v>
      </c>
      <c r="C66" s="10" t="s">
        <v>363</v>
      </c>
      <c r="D66" s="10" t="s">
        <v>903</v>
      </c>
      <c r="E66" s="10">
        <v>1715.0</v>
      </c>
      <c r="F66" s="10" t="s">
        <v>237</v>
      </c>
      <c r="G66" s="10" t="s">
        <v>34</v>
      </c>
      <c r="H66" s="10" t="s">
        <v>77</v>
      </c>
      <c r="I66" s="9"/>
    </row>
    <row r="67" ht="15.75" customHeight="1">
      <c r="A67" s="7" t="s">
        <v>890</v>
      </c>
      <c r="B67" s="7" t="s">
        <v>891</v>
      </c>
      <c r="C67" s="7" t="s">
        <v>363</v>
      </c>
      <c r="D67" s="7" t="s">
        <v>904</v>
      </c>
      <c r="E67" s="7">
        <v>1429.0</v>
      </c>
      <c r="F67" s="7" t="s">
        <v>237</v>
      </c>
      <c r="G67" s="7" t="s">
        <v>34</v>
      </c>
      <c r="H67" s="7" t="s">
        <v>77</v>
      </c>
      <c r="I67" s="8"/>
    </row>
    <row r="68" ht="15.75" customHeight="1">
      <c r="A68" s="10" t="s">
        <v>890</v>
      </c>
      <c r="B68" s="10" t="s">
        <v>891</v>
      </c>
      <c r="C68" s="10" t="s">
        <v>363</v>
      </c>
      <c r="D68" s="10" t="s">
        <v>905</v>
      </c>
      <c r="E68" s="10">
        <v>1412.0</v>
      </c>
      <c r="F68" s="10" t="s">
        <v>237</v>
      </c>
      <c r="G68" s="10" t="s">
        <v>34</v>
      </c>
      <c r="H68" s="10" t="s">
        <v>77</v>
      </c>
      <c r="I68" s="9"/>
    </row>
    <row r="69" ht="15.75" customHeight="1">
      <c r="A69" s="7" t="s">
        <v>890</v>
      </c>
      <c r="B69" s="7" t="s">
        <v>891</v>
      </c>
      <c r="C69" s="7" t="s">
        <v>363</v>
      </c>
      <c r="D69" s="7" t="s">
        <v>906</v>
      </c>
      <c r="E69" s="7">
        <v>1401.0</v>
      </c>
      <c r="F69" s="7" t="s">
        <v>237</v>
      </c>
      <c r="G69" s="7" t="s">
        <v>34</v>
      </c>
      <c r="H69" s="7" t="s">
        <v>77</v>
      </c>
      <c r="I69" s="8"/>
    </row>
    <row r="70" ht="15.75" customHeight="1">
      <c r="A70" s="10" t="s">
        <v>907</v>
      </c>
      <c r="B70" s="10" t="s">
        <v>908</v>
      </c>
      <c r="C70" s="10" t="s">
        <v>909</v>
      </c>
      <c r="D70" s="10" t="s">
        <v>566</v>
      </c>
      <c r="E70" s="10">
        <v>69487.0</v>
      </c>
      <c r="F70" s="10" t="s">
        <v>430</v>
      </c>
      <c r="G70" s="10" t="s">
        <v>34</v>
      </c>
      <c r="H70" s="10" t="s">
        <v>567</v>
      </c>
      <c r="I70" s="9" t="s">
        <v>910</v>
      </c>
    </row>
    <row r="71" ht="15.75" customHeight="1">
      <c r="A71" s="7" t="s">
        <v>907</v>
      </c>
      <c r="B71" s="7" t="s">
        <v>908</v>
      </c>
      <c r="C71" s="7" t="s">
        <v>909</v>
      </c>
      <c r="D71" s="7" t="s">
        <v>568</v>
      </c>
      <c r="E71" s="7">
        <v>67405.0</v>
      </c>
      <c r="F71" s="7" t="s">
        <v>430</v>
      </c>
      <c r="G71" s="7" t="s">
        <v>34</v>
      </c>
      <c r="H71" s="7" t="s">
        <v>567</v>
      </c>
      <c r="I71" s="8" t="s">
        <v>910</v>
      </c>
    </row>
    <row r="72" ht="15.75" customHeight="1">
      <c r="A72" s="10" t="s">
        <v>907</v>
      </c>
      <c r="B72" s="10" t="s">
        <v>908</v>
      </c>
      <c r="C72" s="10" t="s">
        <v>909</v>
      </c>
      <c r="D72" s="10" t="s">
        <v>241</v>
      </c>
      <c r="E72" s="10">
        <v>67040.0</v>
      </c>
      <c r="F72" s="10" t="s">
        <v>430</v>
      </c>
      <c r="G72" s="10" t="s">
        <v>34</v>
      </c>
      <c r="H72" s="10" t="s">
        <v>567</v>
      </c>
      <c r="I72" s="9" t="s">
        <v>910</v>
      </c>
    </row>
    <row r="73" ht="15.75" customHeight="1">
      <c r="A73" s="7" t="s">
        <v>907</v>
      </c>
      <c r="B73" s="7" t="s">
        <v>908</v>
      </c>
      <c r="C73" s="7" t="s">
        <v>909</v>
      </c>
      <c r="D73" s="7" t="s">
        <v>246</v>
      </c>
      <c r="E73" s="7">
        <v>66151.0</v>
      </c>
      <c r="F73" s="7" t="s">
        <v>430</v>
      </c>
      <c r="G73" s="7" t="s">
        <v>34</v>
      </c>
      <c r="H73" s="7" t="s">
        <v>567</v>
      </c>
      <c r="I73" s="8" t="s">
        <v>910</v>
      </c>
    </row>
    <row r="74" ht="15.75" customHeight="1">
      <c r="A74" s="10" t="s">
        <v>907</v>
      </c>
      <c r="B74" s="10" t="s">
        <v>908</v>
      </c>
      <c r="C74" s="10" t="s">
        <v>909</v>
      </c>
      <c r="D74" s="10" t="s">
        <v>265</v>
      </c>
      <c r="E74" s="10">
        <v>67288.0</v>
      </c>
      <c r="F74" s="10" t="s">
        <v>430</v>
      </c>
      <c r="G74" s="10" t="s">
        <v>34</v>
      </c>
      <c r="H74" s="10" t="s">
        <v>567</v>
      </c>
      <c r="I74" s="9" t="s">
        <v>910</v>
      </c>
    </row>
    <row r="75" ht="15.75" customHeight="1">
      <c r="A75" s="7" t="s">
        <v>907</v>
      </c>
      <c r="B75" s="7" t="s">
        <v>908</v>
      </c>
      <c r="C75" s="7" t="s">
        <v>909</v>
      </c>
      <c r="D75" s="7" t="s">
        <v>270</v>
      </c>
      <c r="E75" s="7">
        <v>69389.0</v>
      </c>
      <c r="F75" s="7" t="s">
        <v>430</v>
      </c>
      <c r="G75" s="7" t="s">
        <v>34</v>
      </c>
      <c r="H75" s="7" t="s">
        <v>567</v>
      </c>
      <c r="I75" s="8" t="s">
        <v>910</v>
      </c>
    </row>
    <row r="76" ht="15.75" customHeight="1">
      <c r="A76" s="10" t="s">
        <v>907</v>
      </c>
      <c r="B76" s="10" t="s">
        <v>908</v>
      </c>
      <c r="C76" s="10" t="s">
        <v>909</v>
      </c>
      <c r="D76" s="10" t="s">
        <v>275</v>
      </c>
      <c r="E76" s="10">
        <v>69442.0</v>
      </c>
      <c r="F76" s="10" t="s">
        <v>430</v>
      </c>
      <c r="G76" s="10" t="s">
        <v>34</v>
      </c>
      <c r="H76" s="10" t="s">
        <v>567</v>
      </c>
      <c r="I76" s="9" t="s">
        <v>910</v>
      </c>
    </row>
    <row r="77" ht="15.75" customHeight="1">
      <c r="A77" s="7" t="s">
        <v>907</v>
      </c>
      <c r="B77" s="7" t="s">
        <v>908</v>
      </c>
      <c r="C77" s="7" t="s">
        <v>909</v>
      </c>
      <c r="D77" s="7" t="s">
        <v>279</v>
      </c>
      <c r="E77" s="7">
        <v>69444.0</v>
      </c>
      <c r="F77" s="7" t="s">
        <v>430</v>
      </c>
      <c r="G77" s="7" t="s">
        <v>34</v>
      </c>
      <c r="H77" s="7" t="s">
        <v>567</v>
      </c>
      <c r="I77" s="8" t="s">
        <v>910</v>
      </c>
    </row>
    <row r="78" ht="15.75" customHeight="1">
      <c r="A78" s="10" t="s">
        <v>907</v>
      </c>
      <c r="B78" s="10" t="s">
        <v>908</v>
      </c>
      <c r="C78" s="10" t="s">
        <v>909</v>
      </c>
      <c r="D78" s="10" t="s">
        <v>31</v>
      </c>
      <c r="E78" s="10">
        <v>69055.0</v>
      </c>
      <c r="F78" s="10" t="s">
        <v>430</v>
      </c>
      <c r="G78" s="10" t="s">
        <v>34</v>
      </c>
      <c r="H78" s="10" t="s">
        <v>567</v>
      </c>
      <c r="I78" s="9" t="s">
        <v>910</v>
      </c>
    </row>
    <row r="79" ht="15.75" customHeight="1">
      <c r="A79" s="7" t="s">
        <v>911</v>
      </c>
      <c r="B79" s="7" t="s">
        <v>912</v>
      </c>
      <c r="C79" s="7" t="s">
        <v>913</v>
      </c>
      <c r="D79" s="7" t="s">
        <v>586</v>
      </c>
      <c r="E79" s="7">
        <v>143.28</v>
      </c>
      <c r="F79" s="7" t="s">
        <v>101</v>
      </c>
      <c r="G79" s="7" t="s">
        <v>34</v>
      </c>
      <c r="H79" s="7" t="s">
        <v>109</v>
      </c>
      <c r="I79" s="8"/>
    </row>
    <row r="80" ht="15.75" customHeight="1">
      <c r="A80" s="10" t="s">
        <v>911</v>
      </c>
      <c r="B80" s="10" t="s">
        <v>912</v>
      </c>
      <c r="C80" s="10" t="s">
        <v>913</v>
      </c>
      <c r="D80" s="10" t="s">
        <v>566</v>
      </c>
      <c r="E80" s="10">
        <v>155.27</v>
      </c>
      <c r="F80" s="10" t="s">
        <v>101</v>
      </c>
      <c r="G80" s="10" t="s">
        <v>34</v>
      </c>
      <c r="H80" s="10" t="s">
        <v>109</v>
      </c>
      <c r="I80" s="9"/>
    </row>
    <row r="81" ht="15.75" customHeight="1">
      <c r="A81" s="7" t="s">
        <v>911</v>
      </c>
      <c r="B81" s="7" t="s">
        <v>912</v>
      </c>
      <c r="C81" s="7" t="s">
        <v>913</v>
      </c>
      <c r="D81" s="7" t="s">
        <v>568</v>
      </c>
      <c r="E81" s="7">
        <v>167.0</v>
      </c>
      <c r="F81" s="7" t="s">
        <v>101</v>
      </c>
      <c r="G81" s="7" t="s">
        <v>34</v>
      </c>
      <c r="H81" s="7" t="s">
        <v>109</v>
      </c>
      <c r="I81" s="8"/>
    </row>
    <row r="82" ht="15.75" customHeight="1">
      <c r="A82" s="10" t="s">
        <v>911</v>
      </c>
      <c r="B82" s="10" t="s">
        <v>912</v>
      </c>
      <c r="C82" s="10" t="s">
        <v>913</v>
      </c>
      <c r="D82" s="10" t="s">
        <v>241</v>
      </c>
      <c r="E82" s="10">
        <v>177.2</v>
      </c>
      <c r="F82" s="10" t="s">
        <v>101</v>
      </c>
      <c r="G82" s="10" t="s">
        <v>34</v>
      </c>
      <c r="H82" s="10" t="s">
        <v>109</v>
      </c>
      <c r="I82" s="9"/>
    </row>
    <row r="83" ht="15.75" customHeight="1">
      <c r="A83" s="7" t="s">
        <v>911</v>
      </c>
      <c r="B83" s="7" t="s">
        <v>912</v>
      </c>
      <c r="C83" s="7" t="s">
        <v>913</v>
      </c>
      <c r="D83" s="7" t="s">
        <v>246</v>
      </c>
      <c r="E83" s="7">
        <v>188.2</v>
      </c>
      <c r="F83" s="7" t="s">
        <v>101</v>
      </c>
      <c r="G83" s="7" t="s">
        <v>34</v>
      </c>
      <c r="H83" s="7" t="s">
        <v>109</v>
      </c>
      <c r="I83" s="8"/>
    </row>
    <row r="84" ht="15.75" customHeight="1">
      <c r="A84" s="10" t="s">
        <v>911</v>
      </c>
      <c r="B84" s="10" t="s">
        <v>912</v>
      </c>
      <c r="C84" s="10" t="s">
        <v>913</v>
      </c>
      <c r="D84" s="10" t="s">
        <v>263</v>
      </c>
      <c r="E84" s="10">
        <v>198.2</v>
      </c>
      <c r="F84" s="10" t="s">
        <v>101</v>
      </c>
      <c r="G84" s="10" t="s">
        <v>34</v>
      </c>
      <c r="H84" s="10" t="s">
        <v>109</v>
      </c>
      <c r="I84" s="9"/>
    </row>
    <row r="85" ht="15.75" customHeight="1">
      <c r="A85" s="7" t="s">
        <v>911</v>
      </c>
      <c r="B85" s="7" t="s">
        <v>912</v>
      </c>
      <c r="C85" s="7" t="s">
        <v>913</v>
      </c>
      <c r="D85" s="7" t="s">
        <v>265</v>
      </c>
      <c r="E85" s="7">
        <v>182.5</v>
      </c>
      <c r="F85" s="7" t="s">
        <v>101</v>
      </c>
      <c r="G85" s="7" t="s">
        <v>34</v>
      </c>
      <c r="H85" s="7" t="s">
        <v>109</v>
      </c>
      <c r="I85" s="8"/>
    </row>
    <row r="86" ht="15.75" customHeight="1">
      <c r="A86" s="10" t="s">
        <v>911</v>
      </c>
      <c r="B86" s="10" t="s">
        <v>912</v>
      </c>
      <c r="C86" s="10" t="s">
        <v>913</v>
      </c>
      <c r="D86" s="10" t="s">
        <v>270</v>
      </c>
      <c r="E86" s="10">
        <v>208.2</v>
      </c>
      <c r="F86" s="10" t="s">
        <v>101</v>
      </c>
      <c r="G86" s="10" t="s">
        <v>34</v>
      </c>
      <c r="H86" s="10" t="s">
        <v>109</v>
      </c>
      <c r="I86" s="9"/>
    </row>
    <row r="87" ht="15.75" customHeight="1">
      <c r="A87" s="7" t="s">
        <v>911</v>
      </c>
      <c r="B87" s="7" t="s">
        <v>912</v>
      </c>
      <c r="C87" s="7" t="s">
        <v>913</v>
      </c>
      <c r="D87" s="7" t="s">
        <v>275</v>
      </c>
      <c r="E87" s="7">
        <v>224.8</v>
      </c>
      <c r="F87" s="7" t="s">
        <v>101</v>
      </c>
      <c r="G87" s="7" t="s">
        <v>34</v>
      </c>
      <c r="H87" s="7" t="s">
        <v>109</v>
      </c>
      <c r="I87" s="8"/>
    </row>
    <row r="88" ht="15.75" customHeight="1">
      <c r="A88" s="10" t="s">
        <v>911</v>
      </c>
      <c r="B88" s="10" t="s">
        <v>912</v>
      </c>
      <c r="C88" s="10" t="s">
        <v>913</v>
      </c>
      <c r="D88" s="10" t="s">
        <v>279</v>
      </c>
      <c r="E88" s="10">
        <v>255.4</v>
      </c>
      <c r="F88" s="10" t="s">
        <v>101</v>
      </c>
      <c r="G88" s="10" t="s">
        <v>34</v>
      </c>
      <c r="H88" s="10" t="s">
        <v>109</v>
      </c>
      <c r="I88" s="9"/>
    </row>
    <row r="89" ht="15.75" customHeight="1">
      <c r="A89" s="7" t="s">
        <v>911</v>
      </c>
      <c r="B89" s="7" t="s">
        <v>912</v>
      </c>
      <c r="C89" s="7" t="s">
        <v>913</v>
      </c>
      <c r="D89" s="7" t="s">
        <v>31</v>
      </c>
      <c r="E89" s="7">
        <v>279.2</v>
      </c>
      <c r="F89" s="7" t="s">
        <v>101</v>
      </c>
      <c r="G89" s="7" t="s">
        <v>34</v>
      </c>
      <c r="H89" s="7" t="s">
        <v>109</v>
      </c>
      <c r="I89" s="8"/>
    </row>
    <row r="90" ht="15.75" customHeight="1">
      <c r="A90" s="10" t="s">
        <v>911</v>
      </c>
      <c r="B90" s="10" t="s">
        <v>912</v>
      </c>
      <c r="C90" s="10" t="s">
        <v>913</v>
      </c>
      <c r="D90" s="10" t="s">
        <v>104</v>
      </c>
      <c r="E90" s="10">
        <v>301.2</v>
      </c>
      <c r="F90" s="10" t="s">
        <v>101</v>
      </c>
      <c r="G90" s="10" t="s">
        <v>34</v>
      </c>
      <c r="H90" s="10" t="s">
        <v>109</v>
      </c>
      <c r="I90" s="9"/>
    </row>
    <row r="91" ht="15.75" customHeight="1">
      <c r="A91" s="7" t="s">
        <v>914</v>
      </c>
      <c r="B91" s="7" t="s">
        <v>915</v>
      </c>
      <c r="C91" s="7" t="s">
        <v>916</v>
      </c>
      <c r="D91" s="7" t="s">
        <v>361</v>
      </c>
      <c r="E91" s="7">
        <v>13.0</v>
      </c>
      <c r="F91" s="7" t="s">
        <v>115</v>
      </c>
      <c r="G91" s="7" t="s">
        <v>117</v>
      </c>
      <c r="H91" s="7" t="s">
        <v>118</v>
      </c>
      <c r="I91" s="8"/>
    </row>
    <row r="92" ht="15.75" customHeight="1">
      <c r="A92" s="10" t="s">
        <v>914</v>
      </c>
      <c r="B92" s="10" t="s">
        <v>915</v>
      </c>
      <c r="C92" s="10" t="s">
        <v>916</v>
      </c>
      <c r="D92" s="10" t="s">
        <v>468</v>
      </c>
      <c r="E92" s="10">
        <v>10.5</v>
      </c>
      <c r="F92" s="10" t="s">
        <v>115</v>
      </c>
      <c r="G92" s="10" t="s">
        <v>117</v>
      </c>
      <c r="H92" s="10" t="s">
        <v>118</v>
      </c>
      <c r="I92" s="9"/>
    </row>
    <row r="93" ht="15.75" customHeight="1">
      <c r="A93" s="7" t="s">
        <v>914</v>
      </c>
      <c r="B93" s="7" t="s">
        <v>915</v>
      </c>
      <c r="C93" s="7" t="s">
        <v>916</v>
      </c>
      <c r="D93" s="7" t="s">
        <v>378</v>
      </c>
      <c r="E93" s="7">
        <v>10.1</v>
      </c>
      <c r="F93" s="7" t="s">
        <v>115</v>
      </c>
      <c r="G93" s="7" t="s">
        <v>117</v>
      </c>
      <c r="H93" s="7" t="s">
        <v>118</v>
      </c>
      <c r="I93" s="8"/>
    </row>
    <row r="94" ht="15.75" customHeight="1">
      <c r="A94" s="10" t="s">
        <v>914</v>
      </c>
      <c r="B94" s="10" t="s">
        <v>915</v>
      </c>
      <c r="C94" s="10" t="s">
        <v>916</v>
      </c>
      <c r="D94" s="10" t="s">
        <v>205</v>
      </c>
      <c r="E94" s="10">
        <v>9.0</v>
      </c>
      <c r="F94" s="10" t="s">
        <v>115</v>
      </c>
      <c r="G94" s="10" t="s">
        <v>117</v>
      </c>
      <c r="H94" s="10" t="s">
        <v>118</v>
      </c>
      <c r="I94" s="9"/>
    </row>
    <row r="95" ht="15.75" customHeight="1">
      <c r="A95" s="7" t="s">
        <v>914</v>
      </c>
      <c r="B95" s="7" t="s">
        <v>915</v>
      </c>
      <c r="C95" s="7" t="s">
        <v>916</v>
      </c>
      <c r="D95" s="7" t="s">
        <v>476</v>
      </c>
      <c r="E95" s="7">
        <v>8.6</v>
      </c>
      <c r="F95" s="7" t="s">
        <v>115</v>
      </c>
      <c r="G95" s="7" t="s">
        <v>117</v>
      </c>
      <c r="H95" s="7" t="s">
        <v>118</v>
      </c>
      <c r="I95" s="8"/>
    </row>
    <row r="96" ht="15.75" customHeight="1">
      <c r="A96" s="10" t="s">
        <v>914</v>
      </c>
      <c r="B96" s="10" t="s">
        <v>915</v>
      </c>
      <c r="C96" s="10" t="s">
        <v>916</v>
      </c>
      <c r="D96" s="10" t="s">
        <v>356</v>
      </c>
      <c r="E96" s="10">
        <v>8.3</v>
      </c>
      <c r="F96" s="10" t="s">
        <v>115</v>
      </c>
      <c r="G96" s="10" t="s">
        <v>117</v>
      </c>
      <c r="H96" s="10" t="s">
        <v>118</v>
      </c>
      <c r="I96" s="9"/>
    </row>
    <row r="97" ht="15.75" customHeight="1">
      <c r="A97" s="7" t="s">
        <v>914</v>
      </c>
      <c r="B97" s="7" t="s">
        <v>915</v>
      </c>
      <c r="C97" s="7" t="s">
        <v>916</v>
      </c>
      <c r="D97" s="7" t="s">
        <v>386</v>
      </c>
      <c r="E97" s="7">
        <v>8.2</v>
      </c>
      <c r="F97" s="7" t="s">
        <v>115</v>
      </c>
      <c r="G97" s="7" t="s">
        <v>117</v>
      </c>
      <c r="H97" s="7" t="s">
        <v>118</v>
      </c>
      <c r="I97" s="8"/>
    </row>
    <row r="98" ht="15.75" customHeight="1">
      <c r="A98" s="10" t="s">
        <v>914</v>
      </c>
      <c r="B98" s="10" t="s">
        <v>915</v>
      </c>
      <c r="C98" s="10" t="s">
        <v>916</v>
      </c>
      <c r="D98" s="10" t="s">
        <v>255</v>
      </c>
      <c r="E98" s="10">
        <v>8.1</v>
      </c>
      <c r="F98" s="10" t="s">
        <v>115</v>
      </c>
      <c r="G98" s="10" t="s">
        <v>117</v>
      </c>
      <c r="H98" s="10" t="s">
        <v>118</v>
      </c>
      <c r="I98" s="9"/>
    </row>
    <row r="99" ht="15.75" customHeight="1">
      <c r="A99" s="7" t="s">
        <v>914</v>
      </c>
      <c r="B99" s="7" t="s">
        <v>915</v>
      </c>
      <c r="C99" s="7" t="s">
        <v>916</v>
      </c>
      <c r="D99" s="7" t="s">
        <v>351</v>
      </c>
      <c r="E99" s="7">
        <v>7.7</v>
      </c>
      <c r="F99" s="7" t="s">
        <v>115</v>
      </c>
      <c r="G99" s="7" t="s">
        <v>117</v>
      </c>
      <c r="H99" s="7" t="s">
        <v>118</v>
      </c>
      <c r="I99" s="8"/>
    </row>
    <row r="100" ht="15.75" customHeight="1">
      <c r="A100" s="10" t="s">
        <v>914</v>
      </c>
      <c r="B100" s="10" t="s">
        <v>915</v>
      </c>
      <c r="C100" s="10" t="s">
        <v>916</v>
      </c>
      <c r="D100" s="10" t="s">
        <v>371</v>
      </c>
      <c r="E100" s="10">
        <v>7.6</v>
      </c>
      <c r="F100" s="10" t="s">
        <v>115</v>
      </c>
      <c r="G100" s="10" t="s">
        <v>117</v>
      </c>
      <c r="H100" s="10" t="s">
        <v>118</v>
      </c>
      <c r="I100" s="9"/>
    </row>
    <row r="101" ht="15.75" customHeight="1">
      <c r="A101" s="7" t="s">
        <v>914</v>
      </c>
      <c r="B101" s="7" t="s">
        <v>915</v>
      </c>
      <c r="C101" s="7" t="s">
        <v>916</v>
      </c>
      <c r="D101" s="7" t="s">
        <v>245</v>
      </c>
      <c r="E101" s="7">
        <v>7.5</v>
      </c>
      <c r="F101" s="7" t="s">
        <v>115</v>
      </c>
      <c r="G101" s="7" t="s">
        <v>117</v>
      </c>
      <c r="H101" s="7" t="s">
        <v>118</v>
      </c>
      <c r="I101" s="8"/>
    </row>
    <row r="102" ht="15.75" customHeight="1">
      <c r="A102" s="10" t="s">
        <v>914</v>
      </c>
      <c r="B102" s="10" t="s">
        <v>915</v>
      </c>
      <c r="C102" s="10" t="s">
        <v>916</v>
      </c>
      <c r="D102" s="10" t="s">
        <v>302</v>
      </c>
      <c r="E102" s="10">
        <v>7.4</v>
      </c>
      <c r="F102" s="10" t="s">
        <v>115</v>
      </c>
      <c r="G102" s="10" t="s">
        <v>117</v>
      </c>
      <c r="H102" s="10" t="s">
        <v>118</v>
      </c>
      <c r="I102" s="9"/>
    </row>
    <row r="103" ht="15.75" customHeight="1">
      <c r="A103" s="7" t="s">
        <v>914</v>
      </c>
      <c r="B103" s="7" t="s">
        <v>915</v>
      </c>
      <c r="C103" s="7" t="s">
        <v>916</v>
      </c>
      <c r="D103" s="7" t="s">
        <v>337</v>
      </c>
      <c r="E103" s="7">
        <v>6.8</v>
      </c>
      <c r="F103" s="7" t="s">
        <v>115</v>
      </c>
      <c r="G103" s="7" t="s">
        <v>117</v>
      </c>
      <c r="H103" s="7" t="s">
        <v>118</v>
      </c>
      <c r="I103" s="8"/>
    </row>
    <row r="104" ht="15.75" customHeight="1">
      <c r="A104" s="10" t="s">
        <v>914</v>
      </c>
      <c r="B104" s="10" t="s">
        <v>915</v>
      </c>
      <c r="C104" s="10" t="s">
        <v>916</v>
      </c>
      <c r="D104" s="10" t="s">
        <v>86</v>
      </c>
      <c r="E104" s="10">
        <v>6.7</v>
      </c>
      <c r="F104" s="10" t="s">
        <v>115</v>
      </c>
      <c r="G104" s="10" t="s">
        <v>117</v>
      </c>
      <c r="H104" s="10" t="s">
        <v>118</v>
      </c>
      <c r="I104" s="9"/>
    </row>
    <row r="105" ht="15.75" customHeight="1">
      <c r="A105" s="7" t="s">
        <v>914</v>
      </c>
      <c r="B105" s="7" t="s">
        <v>915</v>
      </c>
      <c r="C105" s="7" t="s">
        <v>916</v>
      </c>
      <c r="D105" s="7" t="s">
        <v>391</v>
      </c>
      <c r="E105" s="7">
        <v>6.65</v>
      </c>
      <c r="F105" s="7" t="s">
        <v>115</v>
      </c>
      <c r="G105" s="7" t="s">
        <v>117</v>
      </c>
      <c r="H105" s="7" t="s">
        <v>118</v>
      </c>
      <c r="I105" s="8"/>
    </row>
    <row r="106" ht="15.75" customHeight="1">
      <c r="A106" s="10" t="s">
        <v>914</v>
      </c>
      <c r="B106" s="10" t="s">
        <v>915</v>
      </c>
      <c r="C106" s="10" t="s">
        <v>916</v>
      </c>
      <c r="D106" s="10" t="s">
        <v>422</v>
      </c>
      <c r="E106" s="10">
        <v>6.6</v>
      </c>
      <c r="F106" s="10" t="s">
        <v>115</v>
      </c>
      <c r="G106" s="10" t="s">
        <v>117</v>
      </c>
      <c r="H106" s="10" t="s">
        <v>118</v>
      </c>
      <c r="I106" s="9"/>
    </row>
    <row r="107" ht="15.75" customHeight="1">
      <c r="A107" s="7" t="s">
        <v>914</v>
      </c>
      <c r="B107" s="7" t="s">
        <v>915</v>
      </c>
      <c r="C107" s="7" t="s">
        <v>916</v>
      </c>
      <c r="D107" s="7" t="s">
        <v>262</v>
      </c>
      <c r="E107" s="7">
        <v>6.5</v>
      </c>
      <c r="F107" s="7" t="s">
        <v>115</v>
      </c>
      <c r="G107" s="7" t="s">
        <v>117</v>
      </c>
      <c r="H107" s="7" t="s">
        <v>118</v>
      </c>
      <c r="I107" s="8"/>
    </row>
    <row r="108" ht="15.75" customHeight="1">
      <c r="A108" s="10" t="s">
        <v>914</v>
      </c>
      <c r="B108" s="10" t="s">
        <v>915</v>
      </c>
      <c r="C108" s="10" t="s">
        <v>916</v>
      </c>
      <c r="D108" s="10" t="s">
        <v>280</v>
      </c>
      <c r="E108" s="10">
        <v>6.4</v>
      </c>
      <c r="F108" s="10" t="s">
        <v>115</v>
      </c>
      <c r="G108" s="10" t="s">
        <v>117</v>
      </c>
      <c r="H108" s="10" t="s">
        <v>118</v>
      </c>
      <c r="I108" s="9"/>
    </row>
    <row r="109" ht="15.75" customHeight="1">
      <c r="A109" s="7" t="s">
        <v>914</v>
      </c>
      <c r="B109" s="7" t="s">
        <v>915</v>
      </c>
      <c r="C109" s="7" t="s">
        <v>916</v>
      </c>
      <c r="D109" s="7" t="s">
        <v>435</v>
      </c>
      <c r="E109" s="7">
        <v>6.35</v>
      </c>
      <c r="F109" s="7" t="s">
        <v>115</v>
      </c>
      <c r="G109" s="7" t="s">
        <v>117</v>
      </c>
      <c r="H109" s="7" t="s">
        <v>118</v>
      </c>
      <c r="I109" s="8"/>
    </row>
    <row r="110" ht="15.75" customHeight="1">
      <c r="A110" s="10" t="s">
        <v>914</v>
      </c>
      <c r="B110" s="10" t="s">
        <v>915</v>
      </c>
      <c r="C110" s="10" t="s">
        <v>916</v>
      </c>
      <c r="D110" s="10" t="s">
        <v>325</v>
      </c>
      <c r="E110" s="10">
        <v>6.3</v>
      </c>
      <c r="F110" s="10" t="s">
        <v>115</v>
      </c>
      <c r="G110" s="10" t="s">
        <v>117</v>
      </c>
      <c r="H110" s="10" t="s">
        <v>118</v>
      </c>
      <c r="I110" s="9"/>
    </row>
    <row r="111" ht="15.75" customHeight="1">
      <c r="A111" s="7" t="s">
        <v>914</v>
      </c>
      <c r="B111" s="7" t="s">
        <v>915</v>
      </c>
      <c r="C111" s="7" t="s">
        <v>916</v>
      </c>
      <c r="D111" s="7" t="s">
        <v>399</v>
      </c>
      <c r="E111" s="7">
        <v>6.25</v>
      </c>
      <c r="F111" s="7" t="s">
        <v>115</v>
      </c>
      <c r="G111" s="7" t="s">
        <v>117</v>
      </c>
      <c r="H111" s="7" t="s">
        <v>118</v>
      </c>
      <c r="I111" s="8"/>
    </row>
    <row r="112" ht="15.75" customHeight="1">
      <c r="A112" s="10" t="s">
        <v>914</v>
      </c>
      <c r="B112" s="10" t="s">
        <v>915</v>
      </c>
      <c r="C112" s="10" t="s">
        <v>916</v>
      </c>
      <c r="D112" s="10" t="s">
        <v>347</v>
      </c>
      <c r="E112" s="10">
        <v>6.2</v>
      </c>
      <c r="F112" s="10" t="s">
        <v>115</v>
      </c>
      <c r="G112" s="10" t="s">
        <v>117</v>
      </c>
      <c r="H112" s="10" t="s">
        <v>118</v>
      </c>
      <c r="I112" s="9"/>
    </row>
    <row r="113" ht="15.75" customHeight="1">
      <c r="A113" s="7" t="s">
        <v>914</v>
      </c>
      <c r="B113" s="7" t="s">
        <v>915</v>
      </c>
      <c r="C113" s="7" t="s">
        <v>916</v>
      </c>
      <c r="D113" s="7" t="s">
        <v>268</v>
      </c>
      <c r="E113" s="7">
        <v>6.1</v>
      </c>
      <c r="F113" s="7" t="s">
        <v>115</v>
      </c>
      <c r="G113" s="7" t="s">
        <v>117</v>
      </c>
      <c r="H113" s="7" t="s">
        <v>118</v>
      </c>
      <c r="I113" s="8"/>
    </row>
    <row r="114" ht="15.75" customHeight="1">
      <c r="A114" s="10" t="s">
        <v>914</v>
      </c>
      <c r="B114" s="10" t="s">
        <v>915</v>
      </c>
      <c r="C114" s="10" t="s">
        <v>916</v>
      </c>
      <c r="D114" s="10" t="s">
        <v>345</v>
      </c>
      <c r="E114" s="10">
        <v>6.0</v>
      </c>
      <c r="F114" s="10" t="s">
        <v>115</v>
      </c>
      <c r="G114" s="10" t="s">
        <v>117</v>
      </c>
      <c r="H114" s="10" t="s">
        <v>118</v>
      </c>
      <c r="I114" s="9"/>
    </row>
    <row r="115" ht="15.75" customHeight="1">
      <c r="A115" s="7" t="s">
        <v>914</v>
      </c>
      <c r="B115" s="7" t="s">
        <v>915</v>
      </c>
      <c r="C115" s="7" t="s">
        <v>916</v>
      </c>
      <c r="D115" s="7" t="s">
        <v>221</v>
      </c>
      <c r="E115" s="7">
        <v>5.95</v>
      </c>
      <c r="F115" s="7" t="s">
        <v>115</v>
      </c>
      <c r="G115" s="7" t="s">
        <v>117</v>
      </c>
      <c r="H115" s="7" t="s">
        <v>118</v>
      </c>
      <c r="I115" s="8"/>
    </row>
    <row r="116" ht="15.75" customHeight="1">
      <c r="A116" s="10" t="s">
        <v>914</v>
      </c>
      <c r="B116" s="10" t="s">
        <v>915</v>
      </c>
      <c r="C116" s="10" t="s">
        <v>916</v>
      </c>
      <c r="D116" s="10" t="s">
        <v>317</v>
      </c>
      <c r="E116" s="10">
        <v>5.9</v>
      </c>
      <c r="F116" s="10" t="s">
        <v>115</v>
      </c>
      <c r="G116" s="10" t="s">
        <v>117</v>
      </c>
      <c r="H116" s="10" t="s">
        <v>118</v>
      </c>
      <c r="I116" s="9"/>
    </row>
    <row r="117" ht="15.75" customHeight="1">
      <c r="A117" s="7" t="s">
        <v>914</v>
      </c>
      <c r="B117" s="7" t="s">
        <v>915</v>
      </c>
      <c r="C117" s="7" t="s">
        <v>916</v>
      </c>
      <c r="D117" s="7" t="s">
        <v>414</v>
      </c>
      <c r="E117" s="7">
        <v>5.7</v>
      </c>
      <c r="F117" s="7" t="s">
        <v>115</v>
      </c>
      <c r="G117" s="7" t="s">
        <v>117</v>
      </c>
      <c r="H117" s="7" t="s">
        <v>118</v>
      </c>
      <c r="I117" s="8"/>
    </row>
    <row r="118" ht="15.75" customHeight="1">
      <c r="A118" s="10" t="s">
        <v>914</v>
      </c>
      <c r="B118" s="10" t="s">
        <v>915</v>
      </c>
      <c r="C118" s="10" t="s">
        <v>916</v>
      </c>
      <c r="D118" s="10" t="s">
        <v>292</v>
      </c>
      <c r="E118" s="10">
        <v>5.6</v>
      </c>
      <c r="F118" s="10" t="s">
        <v>115</v>
      </c>
      <c r="G118" s="10" t="s">
        <v>117</v>
      </c>
      <c r="H118" s="10" t="s">
        <v>118</v>
      </c>
      <c r="I118" s="9"/>
    </row>
    <row r="119" ht="15.75" customHeight="1">
      <c r="A119" s="7" t="s">
        <v>914</v>
      </c>
      <c r="B119" s="7" t="s">
        <v>915</v>
      </c>
      <c r="C119" s="7" t="s">
        <v>916</v>
      </c>
      <c r="D119" s="7" t="s">
        <v>483</v>
      </c>
      <c r="E119" s="7">
        <v>5.5</v>
      </c>
      <c r="F119" s="7" t="s">
        <v>115</v>
      </c>
      <c r="G119" s="7" t="s">
        <v>117</v>
      </c>
      <c r="H119" s="7" t="s">
        <v>118</v>
      </c>
      <c r="I119" s="8"/>
    </row>
    <row r="120" ht="15.75" customHeight="1">
      <c r="A120" s="10" t="s">
        <v>914</v>
      </c>
      <c r="B120" s="10" t="s">
        <v>915</v>
      </c>
      <c r="C120" s="10" t="s">
        <v>916</v>
      </c>
      <c r="D120" s="10" t="s">
        <v>401</v>
      </c>
      <c r="E120" s="10">
        <v>5.4</v>
      </c>
      <c r="F120" s="10" t="s">
        <v>115</v>
      </c>
      <c r="G120" s="10" t="s">
        <v>117</v>
      </c>
      <c r="H120" s="10" t="s">
        <v>118</v>
      </c>
      <c r="I120" s="9"/>
    </row>
    <row r="121" ht="15.75" customHeight="1">
      <c r="A121" s="7" t="s">
        <v>914</v>
      </c>
      <c r="B121" s="7" t="s">
        <v>915</v>
      </c>
      <c r="C121" s="7" t="s">
        <v>916</v>
      </c>
      <c r="D121" s="7" t="s">
        <v>441</v>
      </c>
      <c r="E121" s="7">
        <v>5.3</v>
      </c>
      <c r="F121" s="7" t="s">
        <v>115</v>
      </c>
      <c r="G121" s="7" t="s">
        <v>117</v>
      </c>
      <c r="H121" s="7" t="s">
        <v>118</v>
      </c>
      <c r="I121" s="8"/>
    </row>
    <row r="122" ht="15.75" customHeight="1">
      <c r="A122" s="10" t="s">
        <v>914</v>
      </c>
      <c r="B122" s="10" t="s">
        <v>915</v>
      </c>
      <c r="C122" s="10" t="s">
        <v>916</v>
      </c>
      <c r="D122" s="10" t="s">
        <v>277</v>
      </c>
      <c r="E122" s="10">
        <v>5.25</v>
      </c>
      <c r="F122" s="10" t="s">
        <v>115</v>
      </c>
      <c r="G122" s="10" t="s">
        <v>117</v>
      </c>
      <c r="H122" s="10" t="s">
        <v>118</v>
      </c>
      <c r="I122" s="9"/>
    </row>
    <row r="123" ht="15.75" customHeight="1">
      <c r="A123" s="7" t="s">
        <v>917</v>
      </c>
      <c r="B123" s="7" t="s">
        <v>918</v>
      </c>
      <c r="C123" s="7" t="s">
        <v>919</v>
      </c>
      <c r="D123" s="7" t="s">
        <v>586</v>
      </c>
      <c r="E123" s="7">
        <v>3.0</v>
      </c>
      <c r="F123" s="7" t="s">
        <v>46</v>
      </c>
      <c r="G123" s="7" t="s">
        <v>34</v>
      </c>
      <c r="H123" s="7" t="s">
        <v>735</v>
      </c>
      <c r="I123" s="8" t="s">
        <v>920</v>
      </c>
    </row>
    <row r="124" ht="15.75" customHeight="1">
      <c r="A124" s="10" t="s">
        <v>917</v>
      </c>
      <c r="B124" s="10" t="s">
        <v>918</v>
      </c>
      <c r="C124" s="10" t="s">
        <v>919</v>
      </c>
      <c r="D124" s="10" t="s">
        <v>566</v>
      </c>
      <c r="E124" s="10">
        <v>4.0</v>
      </c>
      <c r="F124" s="10" t="s">
        <v>46</v>
      </c>
      <c r="G124" s="10" t="s">
        <v>34</v>
      </c>
      <c r="H124" s="10" t="s">
        <v>735</v>
      </c>
      <c r="I124" s="9" t="s">
        <v>920</v>
      </c>
    </row>
    <row r="125" ht="15.75" customHeight="1">
      <c r="A125" s="7" t="s">
        <v>917</v>
      </c>
      <c r="B125" s="7" t="s">
        <v>918</v>
      </c>
      <c r="C125" s="7" t="s">
        <v>919</v>
      </c>
      <c r="D125" s="7" t="s">
        <v>568</v>
      </c>
      <c r="E125" s="7">
        <v>5.0</v>
      </c>
      <c r="F125" s="7" t="s">
        <v>46</v>
      </c>
      <c r="G125" s="7" t="s">
        <v>34</v>
      </c>
      <c r="H125" s="7" t="s">
        <v>735</v>
      </c>
      <c r="I125" s="8" t="s">
        <v>920</v>
      </c>
    </row>
    <row r="126" ht="15.75" customHeight="1">
      <c r="A126" s="10" t="s">
        <v>917</v>
      </c>
      <c r="B126" s="10" t="s">
        <v>918</v>
      </c>
      <c r="C126" s="10" t="s">
        <v>919</v>
      </c>
      <c r="D126" s="10" t="s">
        <v>241</v>
      </c>
      <c r="E126" s="10">
        <v>3.0</v>
      </c>
      <c r="F126" s="10" t="s">
        <v>46</v>
      </c>
      <c r="G126" s="10" t="s">
        <v>34</v>
      </c>
      <c r="H126" s="10" t="s">
        <v>735</v>
      </c>
      <c r="I126" s="9" t="s">
        <v>920</v>
      </c>
    </row>
    <row r="127" ht="15.75" customHeight="1">
      <c r="A127" s="7" t="s">
        <v>917</v>
      </c>
      <c r="B127" s="7" t="s">
        <v>918</v>
      </c>
      <c r="C127" s="7" t="s">
        <v>919</v>
      </c>
      <c r="D127" s="7" t="s">
        <v>246</v>
      </c>
      <c r="E127" s="7">
        <v>5.0</v>
      </c>
      <c r="F127" s="7" t="s">
        <v>46</v>
      </c>
      <c r="G127" s="7" t="s">
        <v>34</v>
      </c>
      <c r="H127" s="7" t="s">
        <v>735</v>
      </c>
      <c r="I127" s="8" t="s">
        <v>920</v>
      </c>
    </row>
    <row r="128" ht="15.75" customHeight="1">
      <c r="A128" s="10" t="s">
        <v>917</v>
      </c>
      <c r="B128" s="10" t="s">
        <v>918</v>
      </c>
      <c r="C128" s="10" t="s">
        <v>919</v>
      </c>
      <c r="D128" s="10" t="s">
        <v>263</v>
      </c>
      <c r="E128" s="10">
        <v>0.0</v>
      </c>
      <c r="F128" s="10" t="s">
        <v>46</v>
      </c>
      <c r="G128" s="10" t="s">
        <v>34</v>
      </c>
      <c r="H128" s="10" t="s">
        <v>735</v>
      </c>
      <c r="I128" s="9" t="s">
        <v>920</v>
      </c>
    </row>
    <row r="129" ht="15.75" customHeight="1">
      <c r="A129" s="7" t="s">
        <v>917</v>
      </c>
      <c r="B129" s="7" t="s">
        <v>918</v>
      </c>
      <c r="C129" s="7" t="s">
        <v>919</v>
      </c>
      <c r="D129" s="7" t="s">
        <v>265</v>
      </c>
      <c r="E129" s="7">
        <v>2.0</v>
      </c>
      <c r="F129" s="7" t="s">
        <v>46</v>
      </c>
      <c r="G129" s="7" t="s">
        <v>34</v>
      </c>
      <c r="H129" s="7" t="s">
        <v>735</v>
      </c>
      <c r="I129" s="8" t="s">
        <v>920</v>
      </c>
    </row>
    <row r="130" ht="15.75" customHeight="1">
      <c r="A130" s="10" t="s">
        <v>917</v>
      </c>
      <c r="B130" s="10" t="s">
        <v>918</v>
      </c>
      <c r="C130" s="10" t="s">
        <v>919</v>
      </c>
      <c r="D130" s="10" t="s">
        <v>270</v>
      </c>
      <c r="E130" s="10">
        <v>5.0</v>
      </c>
      <c r="F130" s="10" t="s">
        <v>46</v>
      </c>
      <c r="G130" s="10" t="s">
        <v>34</v>
      </c>
      <c r="H130" s="10" t="s">
        <v>735</v>
      </c>
      <c r="I130" s="9" t="s">
        <v>920</v>
      </c>
    </row>
    <row r="131" ht="15.75" customHeight="1">
      <c r="A131" s="7" t="s">
        <v>917</v>
      </c>
      <c r="B131" s="7" t="s">
        <v>918</v>
      </c>
      <c r="C131" s="7" t="s">
        <v>919</v>
      </c>
      <c r="D131" s="7" t="s">
        <v>275</v>
      </c>
      <c r="E131" s="7">
        <v>5.0</v>
      </c>
      <c r="F131" s="7" t="s">
        <v>46</v>
      </c>
      <c r="G131" s="7" t="s">
        <v>34</v>
      </c>
      <c r="H131" s="7" t="s">
        <v>735</v>
      </c>
      <c r="I131" s="8" t="s">
        <v>920</v>
      </c>
    </row>
    <row r="132" ht="15.75" customHeight="1">
      <c r="A132" s="10" t="s">
        <v>917</v>
      </c>
      <c r="B132" s="10" t="s">
        <v>918</v>
      </c>
      <c r="C132" s="10" t="s">
        <v>919</v>
      </c>
      <c r="D132" s="10" t="s">
        <v>279</v>
      </c>
      <c r="E132" s="10">
        <v>5.0</v>
      </c>
      <c r="F132" s="10" t="s">
        <v>46</v>
      </c>
      <c r="G132" s="10" t="s">
        <v>34</v>
      </c>
      <c r="H132" s="10" t="s">
        <v>735</v>
      </c>
      <c r="I132" s="9" t="s">
        <v>920</v>
      </c>
    </row>
    <row r="133" ht="15.75" customHeight="1">
      <c r="A133" s="7" t="s">
        <v>917</v>
      </c>
      <c r="B133" s="7" t="s">
        <v>918</v>
      </c>
      <c r="C133" s="7" t="s">
        <v>919</v>
      </c>
      <c r="D133" s="7" t="s">
        <v>31</v>
      </c>
      <c r="E133" s="7">
        <v>7.0</v>
      </c>
      <c r="F133" s="7" t="s">
        <v>46</v>
      </c>
      <c r="G133" s="7" t="s">
        <v>34</v>
      </c>
      <c r="H133" s="7" t="s">
        <v>735</v>
      </c>
      <c r="I133" s="8" t="s">
        <v>920</v>
      </c>
    </row>
    <row r="134" ht="15.75" customHeight="1">
      <c r="A134" s="10" t="s">
        <v>917</v>
      </c>
      <c r="B134" s="10" t="s">
        <v>918</v>
      </c>
      <c r="C134" s="10" t="s">
        <v>919</v>
      </c>
      <c r="D134" s="10" t="s">
        <v>104</v>
      </c>
      <c r="E134" s="10">
        <v>9.0</v>
      </c>
      <c r="F134" s="10" t="s">
        <v>46</v>
      </c>
      <c r="G134" s="10" t="s">
        <v>106</v>
      </c>
      <c r="H134" s="10" t="s">
        <v>735</v>
      </c>
      <c r="I134" s="9" t="s">
        <v>920</v>
      </c>
    </row>
    <row r="135" ht="15.75" customHeight="1">
      <c r="A135" s="7" t="s">
        <v>921</v>
      </c>
      <c r="B135" s="7" t="s">
        <v>922</v>
      </c>
      <c r="C135" s="7" t="s">
        <v>923</v>
      </c>
      <c r="D135" s="7" t="s">
        <v>263</v>
      </c>
      <c r="E135" s="7">
        <v>5.6</v>
      </c>
      <c r="F135" s="7" t="s">
        <v>101</v>
      </c>
      <c r="G135" s="7" t="s">
        <v>34</v>
      </c>
      <c r="H135" s="7" t="s">
        <v>924</v>
      </c>
      <c r="I135" s="8" t="s">
        <v>925</v>
      </c>
    </row>
    <row r="136" ht="15.75" customHeight="1">
      <c r="A136" s="10" t="s">
        <v>921</v>
      </c>
      <c r="B136" s="10" t="s">
        <v>922</v>
      </c>
      <c r="C136" s="10" t="s">
        <v>923</v>
      </c>
      <c r="D136" s="10" t="s">
        <v>265</v>
      </c>
      <c r="E136" s="10">
        <v>5.5</v>
      </c>
      <c r="F136" s="10" t="s">
        <v>101</v>
      </c>
      <c r="G136" s="10" t="s">
        <v>34</v>
      </c>
      <c r="H136" s="10" t="s">
        <v>924</v>
      </c>
      <c r="I136" s="9" t="s">
        <v>925</v>
      </c>
    </row>
    <row r="137" ht="15.75" customHeight="1">
      <c r="A137" s="7" t="s">
        <v>921</v>
      </c>
      <c r="B137" s="7" t="s">
        <v>922</v>
      </c>
      <c r="C137" s="7" t="s">
        <v>923</v>
      </c>
      <c r="D137" s="7" t="s">
        <v>270</v>
      </c>
      <c r="E137" s="7">
        <v>6.5</v>
      </c>
      <c r="F137" s="7" t="s">
        <v>101</v>
      </c>
      <c r="G137" s="7" t="s">
        <v>34</v>
      </c>
      <c r="H137" s="7" t="s">
        <v>924</v>
      </c>
      <c r="I137" s="8" t="s">
        <v>925</v>
      </c>
    </row>
    <row r="138" ht="15.75" customHeight="1">
      <c r="A138" s="10" t="s">
        <v>921</v>
      </c>
      <c r="B138" s="10" t="s">
        <v>922</v>
      </c>
      <c r="C138" s="10" t="s">
        <v>923</v>
      </c>
      <c r="D138" s="10" t="s">
        <v>275</v>
      </c>
      <c r="E138" s="10">
        <v>7.0</v>
      </c>
      <c r="F138" s="10" t="s">
        <v>101</v>
      </c>
      <c r="G138" s="10" t="s">
        <v>34</v>
      </c>
      <c r="H138" s="10" t="s">
        <v>924</v>
      </c>
      <c r="I138" s="9" t="s">
        <v>925</v>
      </c>
    </row>
    <row r="139" ht="15.75" customHeight="1">
      <c r="A139" s="7" t="s">
        <v>921</v>
      </c>
      <c r="B139" s="7" t="s">
        <v>922</v>
      </c>
      <c r="C139" s="7" t="s">
        <v>923</v>
      </c>
      <c r="D139" s="7" t="s">
        <v>279</v>
      </c>
      <c r="E139" s="7">
        <v>7.0</v>
      </c>
      <c r="F139" s="7" t="s">
        <v>101</v>
      </c>
      <c r="G139" s="7" t="s">
        <v>34</v>
      </c>
      <c r="H139" s="7" t="s">
        <v>924</v>
      </c>
      <c r="I139" s="8" t="s">
        <v>925</v>
      </c>
    </row>
    <row r="140" ht="15.75" customHeight="1">
      <c r="A140" s="10" t="s">
        <v>921</v>
      </c>
      <c r="B140" s="10" t="s">
        <v>922</v>
      </c>
      <c r="C140" s="10" t="s">
        <v>923</v>
      </c>
      <c r="D140" s="10" t="s">
        <v>31</v>
      </c>
      <c r="E140" s="10">
        <v>8.0</v>
      </c>
      <c r="F140" s="10" t="s">
        <v>101</v>
      </c>
      <c r="G140" s="10" t="s">
        <v>34</v>
      </c>
      <c r="H140" s="10" t="s">
        <v>924</v>
      </c>
      <c r="I140" s="9" t="s">
        <v>925</v>
      </c>
    </row>
    <row r="141" ht="15.75" customHeight="1">
      <c r="A141" s="7" t="s">
        <v>921</v>
      </c>
      <c r="B141" s="7" t="s">
        <v>922</v>
      </c>
      <c r="C141" s="7" t="s">
        <v>923</v>
      </c>
      <c r="D141" s="7" t="s">
        <v>104</v>
      </c>
      <c r="E141" s="7">
        <v>10.0</v>
      </c>
      <c r="F141" s="7" t="s">
        <v>101</v>
      </c>
      <c r="G141" s="7" t="s">
        <v>926</v>
      </c>
      <c r="H141" s="7" t="s">
        <v>924</v>
      </c>
      <c r="I141" s="8" t="s">
        <v>925</v>
      </c>
    </row>
    <row r="142" ht="15.75" customHeight="1">
      <c r="A142" s="10" t="s">
        <v>927</v>
      </c>
      <c r="B142" s="10" t="s">
        <v>928</v>
      </c>
      <c r="C142" s="10" t="s">
        <v>929</v>
      </c>
      <c r="D142" s="10" t="s">
        <v>887</v>
      </c>
      <c r="E142" s="10">
        <v>1.39</v>
      </c>
      <c r="F142" s="10" t="s">
        <v>115</v>
      </c>
      <c r="G142" s="10" t="s">
        <v>117</v>
      </c>
      <c r="H142" s="10" t="s">
        <v>217</v>
      </c>
      <c r="I142" s="9"/>
    </row>
    <row r="143" ht="15.75" customHeight="1">
      <c r="A143" s="7" t="s">
        <v>927</v>
      </c>
      <c r="B143" s="7" t="s">
        <v>928</v>
      </c>
      <c r="C143" s="7" t="s">
        <v>929</v>
      </c>
      <c r="D143" s="7" t="s">
        <v>888</v>
      </c>
      <c r="E143" s="7">
        <v>1.76</v>
      </c>
      <c r="F143" s="7" t="s">
        <v>115</v>
      </c>
      <c r="G143" s="7" t="s">
        <v>117</v>
      </c>
      <c r="H143" s="7" t="s">
        <v>210</v>
      </c>
      <c r="I143" s="8"/>
    </row>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34.0"/>
    <col customWidth="1" min="2" max="2" width="52.0"/>
    <col customWidth="1" min="3" max="3" width="34.0"/>
    <col customWidth="1" min="4" max="4" width="14.0"/>
    <col customWidth="1" min="5" max="5" width="52.0"/>
    <col customWidth="1" min="6" max="26" width="8.71"/>
  </cols>
  <sheetData>
    <row r="1">
      <c r="A1" s="1" t="s">
        <v>846</v>
      </c>
    </row>
    <row r="2">
      <c r="A2" s="4" t="s">
        <v>847</v>
      </c>
    </row>
    <row r="4">
      <c r="A4" s="3" t="s">
        <v>848</v>
      </c>
      <c r="B4" s="3" t="s">
        <v>849</v>
      </c>
      <c r="C4" s="3" t="s">
        <v>850</v>
      </c>
      <c r="D4" s="3" t="s">
        <v>815</v>
      </c>
      <c r="E4" s="3" t="s">
        <v>19</v>
      </c>
    </row>
    <row r="5" ht="30.0" customHeight="1">
      <c r="A5" s="8" t="s">
        <v>851</v>
      </c>
      <c r="B5" s="8" t="s">
        <v>852</v>
      </c>
      <c r="C5" s="8" t="s">
        <v>853</v>
      </c>
      <c r="D5" s="33">
        <f>(Salary_Cap_Contracts!B16-Salary_Cap_Contracts!B15)/Salary_Cap_Contracts!B15</f>
        <v>0.0787965616</v>
      </c>
      <c r="E5" s="8" t="s">
        <v>854</v>
      </c>
    </row>
    <row r="6" ht="30.0" customHeight="1">
      <c r="A6" s="8" t="s">
        <v>855</v>
      </c>
      <c r="B6" s="8" t="s">
        <v>856</v>
      </c>
      <c r="C6" s="8" t="s">
        <v>857</v>
      </c>
      <c r="D6" s="8">
        <f t="array" ref="D6">INDEX(Team_Stats_2025!I5:I36,MATCH("Seattle Seahawks",Team_Stats_2025!A5:A36,0))</f>
        <v>191</v>
      </c>
      <c r="E6" s="8" t="s">
        <v>858</v>
      </c>
    </row>
    <row r="7" ht="30.0" customHeight="1">
      <c r="A7" s="8" t="s">
        <v>859</v>
      </c>
      <c r="B7" s="8" t="s">
        <v>860</v>
      </c>
      <c r="C7" s="8" t="s">
        <v>861</v>
      </c>
      <c r="D7" s="34">
        <f t="array" ref="D7">INDEX(Team_Stats_2025!J5:J36,MATCH("Dallas Cowboys",Team_Stats_2025!A5:A36,0))</f>
        <v>0.4411764706</v>
      </c>
      <c r="E7" s="8" t="s">
        <v>866</v>
      </c>
    </row>
    <row r="8" ht="30.0" customHeight="1">
      <c r="A8" s="8" t="s">
        <v>867</v>
      </c>
      <c r="B8" s="8" t="s">
        <v>869</v>
      </c>
      <c r="C8" s="8" t="s">
        <v>870</v>
      </c>
      <c r="D8" s="33">
        <f>(Salary_Cap_Contracts!B16/Salary_Cap_Contracts!B5)^(1/11)-1</f>
        <v>0.06987633508</v>
      </c>
      <c r="E8" s="8" t="s">
        <v>872</v>
      </c>
    </row>
    <row r="9" ht="30.0" customHeight="1">
      <c r="A9" s="8" t="s">
        <v>873</v>
      </c>
      <c r="B9" s="8" t="s">
        <v>874</v>
      </c>
      <c r="C9" s="8" t="s">
        <v>875</v>
      </c>
      <c r="D9" s="35">
        <f>ROUND(AVERAGE(Financials_Values!C5:C36),2)</f>
        <v>7.11</v>
      </c>
      <c r="E9" s="8" t="s">
        <v>877</v>
      </c>
    </row>
    <row r="10" ht="30.0" customHeight="1">
      <c r="A10" s="8" t="s">
        <v>879</v>
      </c>
      <c r="B10" s="8" t="s">
        <v>880</v>
      </c>
      <c r="C10" s="8" t="s">
        <v>881</v>
      </c>
      <c r="D10" s="33">
        <f>(Betting!B5-Betting!B6)/Betting!B6</f>
        <v>0.2661870504</v>
      </c>
      <c r="E10" s="8" t="s">
        <v>882</v>
      </c>
    </row>
    <row r="12">
      <c r="A12" s="4" t="s">
        <v>883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2:E12"/>
  </mergeCells>
  <printOptions/>
  <pageMargins bottom="1.0" footer="0.0" header="0.0" left="0.75" right="0.75" top="1.0"/>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9.0"/>
    <col customWidth="1" min="2" max="2" width="52.0"/>
    <col customWidth="1" min="3" max="3" width="26.0"/>
    <col customWidth="1" min="4" max="4" width="20.0"/>
    <col customWidth="1" min="5" max="5" width="62.0"/>
    <col customWidth="1" min="6" max="6" width="15.0"/>
    <col customWidth="1" min="7" max="7" width="14.0"/>
    <col customWidth="1" min="8" max="8" width="54.0"/>
    <col customWidth="1" min="9" max="26" width="8.71"/>
  </cols>
  <sheetData>
    <row r="1">
      <c r="A1" s="1" t="s">
        <v>3</v>
      </c>
    </row>
    <row r="2">
      <c r="A2" s="4" t="s">
        <v>5</v>
      </c>
    </row>
    <row r="4">
      <c r="A4" s="3" t="s">
        <v>14</v>
      </c>
      <c r="B4" s="3" t="s">
        <v>17</v>
      </c>
      <c r="C4" s="3" t="s">
        <v>20</v>
      </c>
      <c r="D4" s="3" t="s">
        <v>22</v>
      </c>
      <c r="E4" s="3" t="s">
        <v>25</v>
      </c>
      <c r="F4" s="3" t="s">
        <v>26</v>
      </c>
      <c r="G4" s="3" t="s">
        <v>29</v>
      </c>
      <c r="H4" s="3" t="s">
        <v>33</v>
      </c>
    </row>
    <row r="5">
      <c r="A5" s="7" t="s">
        <v>35</v>
      </c>
      <c r="B5" s="8" t="s">
        <v>39</v>
      </c>
      <c r="C5" s="7" t="s">
        <v>40</v>
      </c>
      <c r="D5" s="7" t="s">
        <v>42</v>
      </c>
      <c r="E5" s="13" t="s">
        <v>44</v>
      </c>
      <c r="F5" s="7" t="s">
        <v>70</v>
      </c>
      <c r="G5" s="7" t="s">
        <v>67</v>
      </c>
      <c r="H5" s="8" t="s">
        <v>73</v>
      </c>
    </row>
    <row r="6">
      <c r="A6" s="10" t="s">
        <v>77</v>
      </c>
      <c r="B6" s="9" t="s">
        <v>78</v>
      </c>
      <c r="C6" s="10" t="s">
        <v>40</v>
      </c>
      <c r="D6" s="10" t="s">
        <v>42</v>
      </c>
      <c r="E6" s="14" t="s">
        <v>80</v>
      </c>
      <c r="F6" s="10" t="s">
        <v>70</v>
      </c>
      <c r="G6" s="10" t="s">
        <v>67</v>
      </c>
      <c r="H6" s="9" t="s">
        <v>120</v>
      </c>
    </row>
    <row r="7">
      <c r="A7" s="7" t="s">
        <v>123</v>
      </c>
      <c r="B7" s="8" t="s">
        <v>125</v>
      </c>
      <c r="C7" s="7" t="s">
        <v>127</v>
      </c>
      <c r="D7" s="7" t="s">
        <v>130</v>
      </c>
      <c r="E7" s="13" t="s">
        <v>133</v>
      </c>
      <c r="F7" s="7" t="s">
        <v>145</v>
      </c>
      <c r="G7" s="7" t="s">
        <v>67</v>
      </c>
      <c r="H7" s="8" t="s">
        <v>146</v>
      </c>
    </row>
    <row r="8">
      <c r="A8" s="10" t="s">
        <v>147</v>
      </c>
      <c r="B8" s="9" t="s">
        <v>148</v>
      </c>
      <c r="C8" s="10" t="s">
        <v>127</v>
      </c>
      <c r="D8" s="10" t="s">
        <v>130</v>
      </c>
      <c r="E8" s="14" t="s">
        <v>151</v>
      </c>
      <c r="F8" s="10" t="s">
        <v>145</v>
      </c>
      <c r="G8" s="10" t="s">
        <v>67</v>
      </c>
      <c r="H8" s="9" t="s">
        <v>154</v>
      </c>
    </row>
    <row r="9">
      <c r="A9" s="7" t="s">
        <v>156</v>
      </c>
      <c r="B9" s="8" t="s">
        <v>157</v>
      </c>
      <c r="C9" s="7" t="s">
        <v>158</v>
      </c>
      <c r="D9" s="7" t="s">
        <v>159</v>
      </c>
      <c r="E9" s="13" t="s">
        <v>160</v>
      </c>
      <c r="F9" s="7" t="s">
        <v>162</v>
      </c>
      <c r="G9" s="7" t="s">
        <v>67</v>
      </c>
      <c r="H9" s="8" t="s">
        <v>163</v>
      </c>
    </row>
    <row r="10">
      <c r="A10" s="10" t="s">
        <v>79</v>
      </c>
      <c r="B10" s="9" t="s">
        <v>164</v>
      </c>
      <c r="C10" s="10" t="s">
        <v>165</v>
      </c>
      <c r="D10" s="10" t="s">
        <v>166</v>
      </c>
      <c r="E10" s="14" t="s">
        <v>167</v>
      </c>
      <c r="F10" s="10" t="s">
        <v>168</v>
      </c>
      <c r="G10" s="10" t="s">
        <v>67</v>
      </c>
      <c r="H10" s="9" t="s">
        <v>169</v>
      </c>
    </row>
    <row r="11">
      <c r="A11" s="7" t="s">
        <v>126</v>
      </c>
      <c r="B11" s="8" t="s">
        <v>170</v>
      </c>
      <c r="C11" s="7" t="s">
        <v>171</v>
      </c>
      <c r="D11" s="7" t="s">
        <v>172</v>
      </c>
      <c r="E11" s="13" t="s">
        <v>173</v>
      </c>
      <c r="F11" s="7" t="s">
        <v>104</v>
      </c>
      <c r="G11" s="7" t="s">
        <v>67</v>
      </c>
      <c r="H11" s="8" t="s">
        <v>174</v>
      </c>
    </row>
    <row r="12">
      <c r="A12" s="10" t="s">
        <v>175</v>
      </c>
      <c r="B12" s="9" t="s">
        <v>176</v>
      </c>
      <c r="C12" s="10" t="s">
        <v>171</v>
      </c>
      <c r="D12" s="10" t="s">
        <v>172</v>
      </c>
      <c r="E12" s="14" t="s">
        <v>177</v>
      </c>
      <c r="F12" s="10" t="s">
        <v>180</v>
      </c>
      <c r="G12" s="10" t="s">
        <v>67</v>
      </c>
      <c r="H12" s="9" t="s">
        <v>181</v>
      </c>
    </row>
    <row r="13">
      <c r="A13" s="7" t="s">
        <v>183</v>
      </c>
      <c r="B13" s="8" t="s">
        <v>184</v>
      </c>
      <c r="C13" s="7" t="s">
        <v>185</v>
      </c>
      <c r="D13" s="7" t="s">
        <v>187</v>
      </c>
      <c r="E13" s="13" t="s">
        <v>188</v>
      </c>
      <c r="F13" s="7" t="s">
        <v>195</v>
      </c>
      <c r="G13" s="7" t="s">
        <v>67</v>
      </c>
      <c r="H13" s="8" t="s">
        <v>196</v>
      </c>
    </row>
    <row r="14">
      <c r="A14" s="10" t="s">
        <v>198</v>
      </c>
      <c r="B14" s="9" t="s">
        <v>200</v>
      </c>
      <c r="C14" s="10" t="s">
        <v>185</v>
      </c>
      <c r="D14" s="10" t="s">
        <v>201</v>
      </c>
      <c r="E14" s="14" t="s">
        <v>202</v>
      </c>
      <c r="F14" s="10" t="s">
        <v>208</v>
      </c>
      <c r="G14" s="10" t="s">
        <v>67</v>
      </c>
      <c r="H14" s="9" t="s">
        <v>209</v>
      </c>
    </row>
    <row r="15">
      <c r="A15" s="7" t="s">
        <v>210</v>
      </c>
      <c r="B15" s="8" t="s">
        <v>211</v>
      </c>
      <c r="C15" s="7" t="s">
        <v>212</v>
      </c>
      <c r="D15" s="7" t="s">
        <v>213</v>
      </c>
      <c r="E15" s="13" t="s">
        <v>214</v>
      </c>
      <c r="F15" s="7" t="s">
        <v>215</v>
      </c>
      <c r="G15" s="7" t="s">
        <v>67</v>
      </c>
      <c r="H15" s="8" t="s">
        <v>216</v>
      </c>
    </row>
    <row r="16">
      <c r="A16" s="10" t="s">
        <v>217</v>
      </c>
      <c r="B16" s="9" t="s">
        <v>218</v>
      </c>
      <c r="C16" s="10" t="s">
        <v>212</v>
      </c>
      <c r="D16" s="10" t="s">
        <v>213</v>
      </c>
      <c r="E16" s="14" t="s">
        <v>219</v>
      </c>
      <c r="F16" s="10" t="s">
        <v>229</v>
      </c>
      <c r="G16" s="10" t="s">
        <v>67</v>
      </c>
      <c r="H16" s="9" t="s">
        <v>230</v>
      </c>
    </row>
    <row r="17">
      <c r="A17" s="7" t="s">
        <v>233</v>
      </c>
      <c r="B17" s="8" t="s">
        <v>236</v>
      </c>
      <c r="C17" s="7" t="s">
        <v>212</v>
      </c>
      <c r="D17" s="7" t="s">
        <v>238</v>
      </c>
      <c r="E17" s="13" t="s">
        <v>239</v>
      </c>
      <c r="F17" s="7" t="s">
        <v>70</v>
      </c>
      <c r="G17" s="7" t="s">
        <v>67</v>
      </c>
      <c r="H17" s="8" t="s">
        <v>249</v>
      </c>
    </row>
    <row r="18">
      <c r="A18" s="10" t="s">
        <v>250</v>
      </c>
      <c r="B18" s="9" t="s">
        <v>251</v>
      </c>
      <c r="C18" s="10" t="s">
        <v>171</v>
      </c>
      <c r="D18" s="10" t="s">
        <v>172</v>
      </c>
      <c r="E18" s="14" t="s">
        <v>258</v>
      </c>
      <c r="F18" s="10" t="s">
        <v>266</v>
      </c>
      <c r="G18" s="10" t="s">
        <v>67</v>
      </c>
      <c r="H18" s="9" t="s">
        <v>269</v>
      </c>
    </row>
    <row r="19">
      <c r="A19" s="7" t="s">
        <v>107</v>
      </c>
      <c r="B19" s="8" t="s">
        <v>271</v>
      </c>
      <c r="C19" s="7" t="s">
        <v>171</v>
      </c>
      <c r="D19" s="7" t="s">
        <v>172</v>
      </c>
      <c r="E19" s="13" t="s">
        <v>274</v>
      </c>
      <c r="F19" s="7" t="s">
        <v>281</v>
      </c>
      <c r="G19" s="7" t="s">
        <v>67</v>
      </c>
      <c r="H19" s="8" t="s">
        <v>282</v>
      </c>
    </row>
    <row r="20">
      <c r="A20" s="10" t="s">
        <v>283</v>
      </c>
      <c r="B20" s="9" t="s">
        <v>285</v>
      </c>
      <c r="C20" s="10" t="s">
        <v>171</v>
      </c>
      <c r="D20" s="10" t="s">
        <v>172</v>
      </c>
      <c r="E20" s="14" t="s">
        <v>289</v>
      </c>
      <c r="F20" s="10" t="s">
        <v>104</v>
      </c>
      <c r="G20" s="10" t="s">
        <v>67</v>
      </c>
      <c r="H20" s="9" t="s">
        <v>304</v>
      </c>
    </row>
    <row r="21" ht="15.75" customHeight="1">
      <c r="A21" s="7" t="s">
        <v>305</v>
      </c>
      <c r="B21" s="8" t="s">
        <v>306</v>
      </c>
      <c r="C21" s="7" t="s">
        <v>307</v>
      </c>
      <c r="D21" s="7" t="s">
        <v>310</v>
      </c>
      <c r="E21" s="13" t="s">
        <v>313</v>
      </c>
      <c r="F21" s="7" t="s">
        <v>318</v>
      </c>
      <c r="G21" s="7" t="s">
        <v>67</v>
      </c>
      <c r="H21" s="8" t="s">
        <v>321</v>
      </c>
    </row>
    <row r="22" ht="15.75" customHeight="1">
      <c r="A22" s="10" t="s">
        <v>93</v>
      </c>
      <c r="B22" s="9" t="s">
        <v>322</v>
      </c>
      <c r="C22" s="10" t="s">
        <v>185</v>
      </c>
      <c r="D22" s="10" t="s">
        <v>324</v>
      </c>
      <c r="E22" s="14" t="s">
        <v>327</v>
      </c>
      <c r="F22" s="10" t="s">
        <v>332</v>
      </c>
      <c r="G22" s="10" t="s">
        <v>67</v>
      </c>
      <c r="H22" s="9" t="s">
        <v>334</v>
      </c>
    </row>
    <row r="23" ht="15.75" customHeight="1">
      <c r="A23" s="7" t="s">
        <v>335</v>
      </c>
      <c r="B23" s="8" t="s">
        <v>336</v>
      </c>
      <c r="C23" s="7" t="s">
        <v>40</v>
      </c>
      <c r="D23" s="7" t="s">
        <v>42</v>
      </c>
      <c r="E23" s="13" t="s">
        <v>341</v>
      </c>
      <c r="F23" s="7" t="s">
        <v>318</v>
      </c>
      <c r="G23" s="7" t="s">
        <v>67</v>
      </c>
      <c r="H23" s="8" t="s">
        <v>350</v>
      </c>
    </row>
    <row r="24" ht="15.75" customHeight="1">
      <c r="A24" s="10" t="s">
        <v>66</v>
      </c>
      <c r="B24" s="9" t="s">
        <v>352</v>
      </c>
      <c r="C24" s="10" t="s">
        <v>353</v>
      </c>
      <c r="D24" s="10" t="s">
        <v>354</v>
      </c>
      <c r="E24" s="14" t="s">
        <v>355</v>
      </c>
      <c r="F24" s="10" t="s">
        <v>318</v>
      </c>
      <c r="G24" s="10" t="s">
        <v>67</v>
      </c>
      <c r="H24" s="9" t="s">
        <v>362</v>
      </c>
    </row>
    <row r="25" ht="15.75" customHeight="1">
      <c r="A25" s="7" t="s">
        <v>364</v>
      </c>
      <c r="B25" s="8" t="s">
        <v>365</v>
      </c>
      <c r="C25" s="7" t="s">
        <v>367</v>
      </c>
      <c r="D25" s="7" t="s">
        <v>324</v>
      </c>
      <c r="E25" s="13" t="s">
        <v>368</v>
      </c>
      <c r="F25" s="7" t="s">
        <v>372</v>
      </c>
      <c r="G25" s="7" t="s">
        <v>67</v>
      </c>
      <c r="H25" s="8" t="s">
        <v>374</v>
      </c>
    </row>
    <row r="26" ht="15.75" customHeight="1">
      <c r="A26" s="10" t="s">
        <v>375</v>
      </c>
      <c r="B26" s="9" t="s">
        <v>376</v>
      </c>
      <c r="C26" s="10" t="s">
        <v>353</v>
      </c>
      <c r="D26" s="10" t="s">
        <v>324</v>
      </c>
      <c r="E26" s="14" t="s">
        <v>377</v>
      </c>
      <c r="F26" s="10" t="s">
        <v>382</v>
      </c>
      <c r="G26" s="10" t="s">
        <v>67</v>
      </c>
      <c r="H26" s="9" t="s">
        <v>384</v>
      </c>
    </row>
    <row r="27" ht="15.75" customHeight="1">
      <c r="A27" s="7" t="s">
        <v>385</v>
      </c>
      <c r="B27" s="8" t="s">
        <v>387</v>
      </c>
      <c r="C27" s="7" t="s">
        <v>388</v>
      </c>
      <c r="D27" s="7" t="s">
        <v>172</v>
      </c>
      <c r="E27" s="13" t="s">
        <v>389</v>
      </c>
      <c r="F27" s="7" t="s">
        <v>394</v>
      </c>
      <c r="G27" s="7" t="s">
        <v>67</v>
      </c>
      <c r="H27" s="8" t="s">
        <v>395</v>
      </c>
    </row>
    <row r="28" ht="15.75" customHeight="1">
      <c r="A28" s="10" t="s">
        <v>396</v>
      </c>
      <c r="B28" s="9" t="s">
        <v>397</v>
      </c>
      <c r="C28" s="10" t="s">
        <v>307</v>
      </c>
      <c r="D28" s="10" t="s">
        <v>310</v>
      </c>
      <c r="E28" s="14" t="s">
        <v>398</v>
      </c>
      <c r="F28" s="10" t="s">
        <v>400</v>
      </c>
      <c r="G28" s="10" t="s">
        <v>67</v>
      </c>
      <c r="H28" s="9" t="s">
        <v>402</v>
      </c>
    </row>
    <row r="29" ht="15.75" customHeight="1">
      <c r="A29" s="7" t="s">
        <v>405</v>
      </c>
      <c r="B29" s="8" t="s">
        <v>407</v>
      </c>
      <c r="C29" s="7" t="s">
        <v>408</v>
      </c>
      <c r="D29" s="7" t="s">
        <v>409</v>
      </c>
      <c r="E29" s="13" t="s">
        <v>410</v>
      </c>
      <c r="F29" s="7" t="s">
        <v>400</v>
      </c>
      <c r="G29" s="7" t="s">
        <v>67</v>
      </c>
      <c r="H29" s="8" t="s">
        <v>421</v>
      </c>
    </row>
    <row r="30" ht="15.75" customHeight="1">
      <c r="A30" s="10" t="s">
        <v>423</v>
      </c>
      <c r="B30" s="9" t="s">
        <v>424</v>
      </c>
      <c r="C30" s="10" t="s">
        <v>40</v>
      </c>
      <c r="D30" s="10" t="s">
        <v>42</v>
      </c>
      <c r="E30" s="14" t="s">
        <v>429</v>
      </c>
      <c r="F30" s="10" t="s">
        <v>104</v>
      </c>
      <c r="G30" s="10" t="s">
        <v>67</v>
      </c>
      <c r="H30" s="9" t="s">
        <v>440</v>
      </c>
    </row>
    <row r="31" ht="15.75" customHeight="1">
      <c r="A31" s="7" t="s">
        <v>442</v>
      </c>
      <c r="B31" s="8" t="s">
        <v>444</v>
      </c>
      <c r="C31" s="7" t="s">
        <v>445</v>
      </c>
      <c r="D31" s="7" t="s">
        <v>446</v>
      </c>
      <c r="E31" s="13" t="s">
        <v>448</v>
      </c>
      <c r="F31" s="7" t="s">
        <v>456</v>
      </c>
      <c r="G31" s="7" t="s">
        <v>67</v>
      </c>
      <c r="H31" s="8" t="s">
        <v>458</v>
      </c>
    </row>
    <row r="32" ht="15.75" customHeight="1">
      <c r="A32" s="10" t="s">
        <v>290</v>
      </c>
      <c r="B32" s="9" t="s">
        <v>460</v>
      </c>
      <c r="C32" s="10" t="s">
        <v>461</v>
      </c>
      <c r="D32" s="10" t="s">
        <v>462</v>
      </c>
      <c r="E32" s="14" t="s">
        <v>464</v>
      </c>
      <c r="F32" s="10" t="s">
        <v>472</v>
      </c>
      <c r="G32" s="10" t="s">
        <v>67</v>
      </c>
      <c r="H32" s="9" t="s">
        <v>473</v>
      </c>
    </row>
    <row r="33" ht="15.75" customHeight="1">
      <c r="A33" s="7" t="s">
        <v>475</v>
      </c>
      <c r="B33" s="8" t="s">
        <v>477</v>
      </c>
      <c r="C33" s="7" t="s">
        <v>307</v>
      </c>
      <c r="D33" s="7" t="s">
        <v>310</v>
      </c>
      <c r="E33" s="13" t="s">
        <v>478</v>
      </c>
      <c r="F33" s="7" t="s">
        <v>104</v>
      </c>
      <c r="G33" s="7" t="s">
        <v>67</v>
      </c>
      <c r="H33" s="8" t="s">
        <v>485</v>
      </c>
    </row>
    <row r="34" ht="15.75" customHeight="1">
      <c r="A34" s="10" t="s">
        <v>487</v>
      </c>
      <c r="B34" s="9" t="s">
        <v>490</v>
      </c>
      <c r="C34" s="10" t="s">
        <v>493</v>
      </c>
      <c r="D34" s="10" t="s">
        <v>496</v>
      </c>
      <c r="E34" s="14" t="s">
        <v>497</v>
      </c>
      <c r="F34" s="10" t="s">
        <v>104</v>
      </c>
      <c r="G34" s="10" t="s">
        <v>67</v>
      </c>
      <c r="H34" s="9" t="s">
        <v>513</v>
      </c>
    </row>
    <row r="35" ht="15.75" customHeight="1">
      <c r="A35" s="7" t="s">
        <v>514</v>
      </c>
      <c r="B35" s="8" t="s">
        <v>517</v>
      </c>
      <c r="C35" s="7" t="s">
        <v>518</v>
      </c>
      <c r="D35" s="7" t="s">
        <v>520</v>
      </c>
      <c r="E35" s="13" t="s">
        <v>521</v>
      </c>
      <c r="F35" s="7" t="s">
        <v>195</v>
      </c>
      <c r="G35" s="7" t="s">
        <v>67</v>
      </c>
      <c r="H35" s="8" t="s">
        <v>540</v>
      </c>
    </row>
    <row r="36" ht="15.75" customHeight="1">
      <c r="A36" s="10" t="s">
        <v>541</v>
      </c>
      <c r="B36" s="9" t="s">
        <v>543</v>
      </c>
      <c r="C36" s="10" t="s">
        <v>461</v>
      </c>
      <c r="D36" s="10" t="s">
        <v>545</v>
      </c>
      <c r="E36" s="14" t="s">
        <v>547</v>
      </c>
      <c r="F36" s="10" t="s">
        <v>145</v>
      </c>
      <c r="G36" s="10" t="s">
        <v>67</v>
      </c>
      <c r="H36" s="9" t="s">
        <v>550</v>
      </c>
    </row>
    <row r="37" ht="15.75" customHeight="1">
      <c r="A37" s="7" t="s">
        <v>551</v>
      </c>
      <c r="B37" s="8" t="s">
        <v>552</v>
      </c>
      <c r="C37" s="7" t="s">
        <v>171</v>
      </c>
      <c r="D37" s="7" t="s">
        <v>172</v>
      </c>
      <c r="E37" s="13" t="s">
        <v>554</v>
      </c>
      <c r="F37" s="7" t="s">
        <v>558</v>
      </c>
      <c r="G37" s="7" t="s">
        <v>67</v>
      </c>
      <c r="H37" s="8" t="s">
        <v>559</v>
      </c>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E5"/>
    <hyperlink r:id="rId2" ref="E6"/>
    <hyperlink r:id="rId3" ref="E7"/>
    <hyperlink r:id="rId4" ref="E8"/>
    <hyperlink r:id="rId5" ref="E9"/>
    <hyperlink r:id="rId6" ref="E10"/>
    <hyperlink r:id="rId7" ref="E11"/>
    <hyperlink r:id="rId8" ref="E12"/>
    <hyperlink r:id="rId9" ref="E13"/>
    <hyperlink r:id="rId10" ref="E14"/>
    <hyperlink r:id="rId11" ref="E15"/>
    <hyperlink r:id="rId12" ref="E16"/>
    <hyperlink r:id="rId13" ref="E17"/>
    <hyperlink r:id="rId14" ref="E18"/>
    <hyperlink r:id="rId15" ref="E19"/>
    <hyperlink r:id="rId16" ref="E20"/>
    <hyperlink r:id="rId17" ref="E21"/>
    <hyperlink r:id="rId18" ref="E22"/>
    <hyperlink r:id="rId19" ref="E23"/>
    <hyperlink r:id="rId20" ref="E24"/>
    <hyperlink r:id="rId21" ref="E25"/>
    <hyperlink r:id="rId22" ref="E26"/>
    <hyperlink r:id="rId23" ref="E27"/>
    <hyperlink r:id="rId24" ref="E28"/>
    <hyperlink r:id="rId25" ref="E29"/>
    <hyperlink r:id="rId26" ref="E30"/>
    <hyperlink r:id="rId27" ref="E31"/>
    <hyperlink r:id="rId28" ref="E32"/>
    <hyperlink r:id="rId29" ref="E33"/>
    <hyperlink r:id="rId30" ref="E34"/>
    <hyperlink r:id="rId31" ref="E35"/>
    <hyperlink r:id="rId32" ref="E36"/>
    <hyperlink r:id="rId33" ref="E37"/>
  </hyperlinks>
  <printOptions/>
  <pageMargins bottom="1.0" footer="0.0" header="0.0" left="0.75" right="0.75" top="1.0"/>
  <pageSetup paperSize="9" orientation="portrait"/>
  <drawing r:id="rId3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58.0"/>
    <col customWidth="1" min="2" max="2" width="14.0"/>
    <col customWidth="1" min="3" max="3" width="16.0"/>
    <col customWidth="1" min="4" max="4" width="10.0"/>
    <col customWidth="1" min="5" max="5" width="14.0"/>
    <col customWidth="1" min="6" max="6" width="12.0"/>
    <col customWidth="1" min="7" max="7" width="10.0"/>
    <col customWidth="1" min="8" max="8" width="60.0"/>
    <col customWidth="1" min="9" max="26" width="8.71"/>
  </cols>
  <sheetData>
    <row r="1">
      <c r="A1" s="1" t="s">
        <v>2</v>
      </c>
    </row>
    <row r="2">
      <c r="A2" s="4" t="s">
        <v>6</v>
      </c>
    </row>
    <row r="4">
      <c r="A4" s="3" t="s">
        <v>9</v>
      </c>
      <c r="B4" s="3" t="s">
        <v>8</v>
      </c>
      <c r="C4" s="3" t="s">
        <v>10</v>
      </c>
      <c r="D4" s="3" t="s">
        <v>12</v>
      </c>
      <c r="E4" s="3" t="s">
        <v>16</v>
      </c>
      <c r="F4" s="3" t="s">
        <v>13</v>
      </c>
      <c r="G4" s="3" t="s">
        <v>14</v>
      </c>
      <c r="H4" s="3" t="s">
        <v>21</v>
      </c>
    </row>
    <row r="5">
      <c r="A5" s="8" t="s">
        <v>24</v>
      </c>
      <c r="B5" s="7" t="s">
        <v>27</v>
      </c>
      <c r="C5" s="7" t="s">
        <v>28</v>
      </c>
      <c r="D5" s="7" t="s">
        <v>31</v>
      </c>
      <c r="E5" s="7">
        <v>2026.0</v>
      </c>
      <c r="F5" s="7" t="s">
        <v>34</v>
      </c>
      <c r="G5" s="7" t="s">
        <v>36</v>
      </c>
      <c r="H5" s="8" t="s">
        <v>37</v>
      </c>
    </row>
    <row r="6">
      <c r="A6" s="9" t="s">
        <v>41</v>
      </c>
      <c r="B6" s="10">
        <v>125.6</v>
      </c>
      <c r="C6" s="10" t="s">
        <v>45</v>
      </c>
      <c r="D6" s="10" t="s">
        <v>31</v>
      </c>
      <c r="E6" s="10">
        <v>2026.0</v>
      </c>
      <c r="F6" s="10" t="s">
        <v>47</v>
      </c>
      <c r="G6" s="10" t="s">
        <v>48</v>
      </c>
      <c r="H6" s="9" t="s">
        <v>52</v>
      </c>
    </row>
    <row r="7">
      <c r="A7" s="8" t="s">
        <v>54</v>
      </c>
      <c r="B7" s="7">
        <v>18.7</v>
      </c>
      <c r="C7" s="7" t="s">
        <v>45</v>
      </c>
      <c r="D7" s="7" t="s">
        <v>31</v>
      </c>
      <c r="E7" s="7">
        <v>2025.0</v>
      </c>
      <c r="F7" s="7" t="s">
        <v>34</v>
      </c>
      <c r="G7" s="7" t="s">
        <v>60</v>
      </c>
      <c r="H7" s="8" t="s">
        <v>62</v>
      </c>
    </row>
    <row r="8">
      <c r="A8" s="9" t="s">
        <v>64</v>
      </c>
      <c r="B8" s="10">
        <v>57.23</v>
      </c>
      <c r="C8" s="10" t="s">
        <v>45</v>
      </c>
      <c r="D8" s="10" t="s">
        <v>31</v>
      </c>
      <c r="E8" s="10">
        <v>2025.0</v>
      </c>
      <c r="F8" s="10" t="s">
        <v>34</v>
      </c>
      <c r="G8" s="10" t="s">
        <v>79</v>
      </c>
      <c r="H8" s="9" t="s">
        <v>83</v>
      </c>
    </row>
    <row r="9">
      <c r="A9" s="8" t="s">
        <v>85</v>
      </c>
      <c r="B9" s="7">
        <v>23.0</v>
      </c>
      <c r="C9" s="7" t="s">
        <v>88</v>
      </c>
      <c r="D9" s="7" t="s">
        <v>31</v>
      </c>
      <c r="E9" s="7">
        <v>2025.0</v>
      </c>
      <c r="F9" s="7" t="s">
        <v>90</v>
      </c>
      <c r="G9" s="7" t="s">
        <v>91</v>
      </c>
      <c r="H9" s="8" t="s">
        <v>94</v>
      </c>
    </row>
    <row r="10">
      <c r="A10" s="9" t="s">
        <v>97</v>
      </c>
      <c r="B10" s="10">
        <v>301.2</v>
      </c>
      <c r="C10" s="10" t="s">
        <v>101</v>
      </c>
      <c r="D10" s="10" t="s">
        <v>104</v>
      </c>
      <c r="E10" s="10">
        <v>2026.0</v>
      </c>
      <c r="F10" s="10" t="s">
        <v>34</v>
      </c>
      <c r="G10" s="10" t="s">
        <v>109</v>
      </c>
      <c r="H10" s="9" t="s">
        <v>110</v>
      </c>
    </row>
    <row r="11">
      <c r="A11" s="8" t="s">
        <v>112</v>
      </c>
      <c r="B11" s="7">
        <v>7.1</v>
      </c>
      <c r="C11" s="7" t="s">
        <v>115</v>
      </c>
      <c r="D11" s="7"/>
      <c r="E11" s="7">
        <v>2025.0</v>
      </c>
      <c r="F11" s="7" t="s">
        <v>117</v>
      </c>
      <c r="G11" s="7" t="s">
        <v>118</v>
      </c>
      <c r="H11" s="8" t="s">
        <v>119</v>
      </c>
    </row>
    <row r="12">
      <c r="A12" s="9" t="s">
        <v>122</v>
      </c>
      <c r="B12" s="10">
        <v>1.76</v>
      </c>
      <c r="C12" s="10" t="s">
        <v>115</v>
      </c>
      <c r="D12" s="10" t="s">
        <v>31</v>
      </c>
      <c r="E12" s="10">
        <v>2026.0</v>
      </c>
      <c r="F12" s="10" t="s">
        <v>117</v>
      </c>
      <c r="G12" s="10" t="s">
        <v>135</v>
      </c>
      <c r="H12" s="9" t="s">
        <v>136</v>
      </c>
    </row>
    <row r="13">
      <c r="A13" s="8" t="s">
        <v>139</v>
      </c>
      <c r="B13" s="7">
        <v>9.0</v>
      </c>
      <c r="C13" s="7" t="s">
        <v>46</v>
      </c>
      <c r="D13" s="7" t="s">
        <v>104</v>
      </c>
      <c r="E13" s="7">
        <v>2026.0</v>
      </c>
      <c r="F13" s="7" t="s">
        <v>106</v>
      </c>
      <c r="G13" s="7" t="s">
        <v>141</v>
      </c>
      <c r="H13" s="8" t="s">
        <v>142</v>
      </c>
    </row>
    <row r="14">
      <c r="A14" s="9" t="s">
        <v>143</v>
      </c>
      <c r="B14" s="10">
        <v>504.75</v>
      </c>
      <c r="C14" s="10" t="s">
        <v>144</v>
      </c>
      <c r="D14" s="10"/>
      <c r="E14" s="10">
        <v>2026.0</v>
      </c>
      <c r="F14" s="10" t="s">
        <v>34</v>
      </c>
      <c r="G14" s="10" t="s">
        <v>149</v>
      </c>
      <c r="H14" s="9" t="s">
        <v>150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46.0"/>
    <col customWidth="1" min="2" max="2" width="18.0"/>
    <col customWidth="1" min="3" max="3" width="16.0"/>
    <col customWidth="1" min="4" max="4" width="14.0"/>
    <col customWidth="1" min="5" max="5" width="12.0"/>
    <col customWidth="1" min="6" max="6" width="10.0"/>
    <col customWidth="1" min="7" max="7" width="66.0"/>
    <col customWidth="1" min="8" max="26" width="8.71"/>
  </cols>
  <sheetData>
    <row r="1">
      <c r="A1" s="1" t="s">
        <v>0</v>
      </c>
    </row>
    <row r="3">
      <c r="A3" s="3" t="s">
        <v>4</v>
      </c>
      <c r="B3" s="3" t="s">
        <v>8</v>
      </c>
      <c r="C3" s="3" t="s">
        <v>10</v>
      </c>
      <c r="D3" s="3" t="s">
        <v>11</v>
      </c>
      <c r="E3" s="3" t="s">
        <v>13</v>
      </c>
      <c r="F3" s="3" t="s">
        <v>14</v>
      </c>
      <c r="G3" s="3" t="s">
        <v>19</v>
      </c>
    </row>
    <row r="4">
      <c r="A4" s="7" t="s">
        <v>23</v>
      </c>
      <c r="B4" s="7">
        <v>32.0</v>
      </c>
      <c r="C4" s="7" t="s">
        <v>30</v>
      </c>
      <c r="D4" s="7" t="s">
        <v>32</v>
      </c>
      <c r="E4" s="7" t="s">
        <v>34</v>
      </c>
      <c r="F4" s="7" t="s">
        <v>35</v>
      </c>
      <c r="G4" s="8" t="s">
        <v>38</v>
      </c>
    </row>
    <row r="5">
      <c r="A5" s="10" t="s">
        <v>43</v>
      </c>
      <c r="B5" s="10">
        <v>17.0</v>
      </c>
      <c r="C5" s="10" t="s">
        <v>46</v>
      </c>
      <c r="D5" s="10" t="s">
        <v>31</v>
      </c>
      <c r="E5" s="10" t="s">
        <v>34</v>
      </c>
      <c r="F5" s="10" t="s">
        <v>35</v>
      </c>
      <c r="G5" s="9" t="s">
        <v>49</v>
      </c>
    </row>
    <row r="6">
      <c r="A6" s="7" t="s">
        <v>51</v>
      </c>
      <c r="B6" s="7">
        <v>272.0</v>
      </c>
      <c r="C6" s="7" t="s">
        <v>46</v>
      </c>
      <c r="D6" s="7" t="s">
        <v>31</v>
      </c>
      <c r="E6" s="7" t="s">
        <v>34</v>
      </c>
      <c r="F6" s="7" t="s">
        <v>35</v>
      </c>
      <c r="G6" s="8" t="s">
        <v>56</v>
      </c>
    </row>
    <row r="7">
      <c r="A7" s="10" t="s">
        <v>58</v>
      </c>
      <c r="B7" s="10">
        <v>14.0</v>
      </c>
      <c r="C7" s="10" t="s">
        <v>61</v>
      </c>
      <c r="D7" s="10" t="s">
        <v>31</v>
      </c>
      <c r="E7" s="10" t="s">
        <v>34</v>
      </c>
      <c r="F7" s="10" t="s">
        <v>66</v>
      </c>
      <c r="G7" s="9" t="s">
        <v>68</v>
      </c>
    </row>
    <row r="8">
      <c r="A8" s="7" t="s">
        <v>71</v>
      </c>
      <c r="B8" s="7">
        <v>13.0</v>
      </c>
      <c r="C8" s="7" t="s">
        <v>46</v>
      </c>
      <c r="D8" s="7" t="s">
        <v>31</v>
      </c>
      <c r="E8" s="7" t="s">
        <v>34</v>
      </c>
      <c r="F8" s="7" t="s">
        <v>66</v>
      </c>
      <c r="G8" s="8" t="s">
        <v>81</v>
      </c>
    </row>
    <row r="9">
      <c r="A9" s="10" t="s">
        <v>84</v>
      </c>
      <c r="B9" s="10" t="s">
        <v>86</v>
      </c>
      <c r="C9" s="10"/>
      <c r="D9" s="10" t="s">
        <v>31</v>
      </c>
      <c r="E9" s="10" t="s">
        <v>34</v>
      </c>
      <c r="F9" s="10" t="s">
        <v>93</v>
      </c>
      <c r="G9" s="9" t="s">
        <v>96</v>
      </c>
    </row>
    <row r="10">
      <c r="A10" s="7" t="s">
        <v>100</v>
      </c>
      <c r="B10" s="7" t="s">
        <v>102</v>
      </c>
      <c r="C10" s="7" t="s">
        <v>103</v>
      </c>
      <c r="D10" s="7" t="s">
        <v>104</v>
      </c>
      <c r="E10" s="7" t="s">
        <v>106</v>
      </c>
      <c r="F10" s="7" t="s">
        <v>107</v>
      </c>
      <c r="G10" s="8" t="s">
        <v>114</v>
      </c>
    </row>
    <row r="11">
      <c r="A11" s="10" t="s">
        <v>116</v>
      </c>
      <c r="B11" s="10">
        <v>301.2</v>
      </c>
      <c r="C11" s="10" t="s">
        <v>101</v>
      </c>
      <c r="D11" s="10" t="s">
        <v>104</v>
      </c>
      <c r="E11" s="10" t="s">
        <v>34</v>
      </c>
      <c r="F11" s="10" t="s">
        <v>126</v>
      </c>
      <c r="G11" s="9" t="s">
        <v>129</v>
      </c>
    </row>
    <row r="12">
      <c r="A12" s="7" t="s">
        <v>132</v>
      </c>
      <c r="B12" s="7">
        <v>9.0</v>
      </c>
      <c r="C12" s="7" t="s">
        <v>46</v>
      </c>
      <c r="D12" s="7" t="s">
        <v>104</v>
      </c>
      <c r="E12" s="7" t="s">
        <v>106</v>
      </c>
      <c r="F12" s="7" t="s">
        <v>107</v>
      </c>
      <c r="G12" s="8" t="s">
        <v>138</v>
      </c>
    </row>
    <row r="13">
      <c r="A13" s="10" t="s">
        <v>140</v>
      </c>
      <c r="B13" s="10">
        <f>SUM(Team_Stats_2025!G5:G36)</f>
        <v>12519</v>
      </c>
      <c r="C13" s="10" t="s">
        <v>152</v>
      </c>
      <c r="D13" s="10" t="s">
        <v>31</v>
      </c>
      <c r="E13" s="10" t="s">
        <v>34</v>
      </c>
      <c r="F13" s="10" t="s">
        <v>35</v>
      </c>
      <c r="G13" s="9" t="s">
        <v>153</v>
      </c>
    </row>
    <row r="14">
      <c r="A14" s="7" t="s">
        <v>155</v>
      </c>
      <c r="B14" s="7">
        <f>ROUND(SUM(Team_Stats_2025!G5:G36)/272,1)</f>
        <v>46</v>
      </c>
      <c r="C14" s="7" t="s">
        <v>152</v>
      </c>
      <c r="D14" s="7" t="s">
        <v>31</v>
      </c>
      <c r="E14" s="7" t="s">
        <v>34</v>
      </c>
      <c r="F14" s="7" t="s">
        <v>35</v>
      </c>
      <c r="G14" s="8" t="s">
        <v>161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24.0"/>
    <col customWidth="1" min="2" max="2" width="12.0"/>
    <col customWidth="1" min="3" max="3" width="10.0"/>
    <col customWidth="1" min="4" max="6" width="6.0"/>
    <col customWidth="1" min="7" max="8" width="8.0"/>
    <col customWidth="1" min="9" max="9" width="16.0"/>
    <col customWidth="1" min="10" max="10" width="10.0"/>
    <col customWidth="1" min="11" max="11" width="12.0"/>
    <col customWidth="1" min="12" max="12" width="26.0"/>
    <col customWidth="1" min="13" max="26" width="8.71"/>
  </cols>
  <sheetData>
    <row r="1">
      <c r="A1" s="1" t="s">
        <v>178</v>
      </c>
    </row>
    <row r="2">
      <c r="A2" s="4" t="s">
        <v>179</v>
      </c>
    </row>
    <row r="4">
      <c r="A4" s="3" t="s">
        <v>182</v>
      </c>
      <c r="B4" s="3" t="s">
        <v>186</v>
      </c>
      <c r="C4" s="3" t="s">
        <v>189</v>
      </c>
      <c r="D4" s="3" t="s">
        <v>190</v>
      </c>
      <c r="E4" s="3" t="s">
        <v>191</v>
      </c>
      <c r="F4" s="3" t="s">
        <v>192</v>
      </c>
      <c r="G4" s="3" t="s">
        <v>193</v>
      </c>
      <c r="H4" s="3" t="s">
        <v>194</v>
      </c>
      <c r="I4" s="3" t="s">
        <v>197</v>
      </c>
      <c r="J4" s="3" t="s">
        <v>199</v>
      </c>
      <c r="K4" s="3" t="s">
        <v>203</v>
      </c>
      <c r="L4" s="3" t="s">
        <v>204</v>
      </c>
    </row>
    <row r="5">
      <c r="A5" s="7" t="s">
        <v>205</v>
      </c>
      <c r="B5" s="7" t="s">
        <v>206</v>
      </c>
      <c r="C5" s="7" t="s">
        <v>207</v>
      </c>
      <c r="D5" s="7">
        <v>14.0</v>
      </c>
      <c r="E5" s="7">
        <v>3.0</v>
      </c>
      <c r="F5" s="7">
        <v>0.0</v>
      </c>
      <c r="G5" s="7">
        <v>490.0</v>
      </c>
      <c r="H5" s="7">
        <v>320.0</v>
      </c>
      <c r="I5" s="7">
        <f t="shared" ref="I5:I36" si="1">G5-H5</f>
        <v>170</v>
      </c>
      <c r="J5" s="15">
        <f t="shared" ref="J5:J36" si="2">(D5+0.5*F5)/(D5+E5+F5)</f>
        <v>0.8235294118</v>
      </c>
      <c r="K5" s="7">
        <v>2.0</v>
      </c>
      <c r="L5" s="7" t="s">
        <v>220</v>
      </c>
    </row>
    <row r="6">
      <c r="A6" s="10" t="s">
        <v>221</v>
      </c>
      <c r="B6" s="10" t="s">
        <v>206</v>
      </c>
      <c r="C6" s="10" t="s">
        <v>207</v>
      </c>
      <c r="D6" s="10">
        <v>12.0</v>
      </c>
      <c r="E6" s="10">
        <v>5.0</v>
      </c>
      <c r="F6" s="10">
        <v>0.0</v>
      </c>
      <c r="G6" s="10">
        <v>481.0</v>
      </c>
      <c r="H6" s="10">
        <v>365.0</v>
      </c>
      <c r="I6" s="10">
        <f t="shared" si="1"/>
        <v>116</v>
      </c>
      <c r="J6" s="16">
        <f t="shared" si="2"/>
        <v>0.7058823529</v>
      </c>
      <c r="K6" s="10">
        <v>6.0</v>
      </c>
      <c r="L6" s="10" t="s">
        <v>243</v>
      </c>
    </row>
    <row r="7">
      <c r="A7" s="7" t="s">
        <v>245</v>
      </c>
      <c r="B7" s="7" t="s">
        <v>206</v>
      </c>
      <c r="C7" s="7" t="s">
        <v>207</v>
      </c>
      <c r="D7" s="7">
        <v>7.0</v>
      </c>
      <c r="E7" s="7">
        <v>10.0</v>
      </c>
      <c r="F7" s="7">
        <v>0.0</v>
      </c>
      <c r="G7" s="7">
        <v>347.0</v>
      </c>
      <c r="H7" s="7">
        <v>424.0</v>
      </c>
      <c r="I7" s="7">
        <f t="shared" si="1"/>
        <v>-77</v>
      </c>
      <c r="J7" s="15">
        <f t="shared" si="2"/>
        <v>0.4117647059</v>
      </c>
      <c r="K7" s="7"/>
      <c r="L7" s="7" t="s">
        <v>254</v>
      </c>
    </row>
    <row r="8">
      <c r="A8" s="10" t="s">
        <v>255</v>
      </c>
      <c r="B8" s="10" t="s">
        <v>206</v>
      </c>
      <c r="C8" s="10" t="s">
        <v>207</v>
      </c>
      <c r="D8" s="10">
        <v>3.0</v>
      </c>
      <c r="E8" s="10">
        <v>14.0</v>
      </c>
      <c r="F8" s="10">
        <v>0.0</v>
      </c>
      <c r="G8" s="10">
        <v>300.0</v>
      </c>
      <c r="H8" s="10">
        <v>503.0</v>
      </c>
      <c r="I8" s="10">
        <f t="shared" si="1"/>
        <v>-203</v>
      </c>
      <c r="J8" s="16">
        <f t="shared" si="2"/>
        <v>0.1764705882</v>
      </c>
      <c r="K8" s="10"/>
      <c r="L8" s="10" t="s">
        <v>254</v>
      </c>
    </row>
    <row r="9">
      <c r="A9" s="7" t="s">
        <v>262</v>
      </c>
      <c r="B9" s="7" t="s">
        <v>206</v>
      </c>
      <c r="C9" s="7" t="s">
        <v>264</v>
      </c>
      <c r="D9" s="7">
        <v>10.0</v>
      </c>
      <c r="E9" s="7">
        <v>7.0</v>
      </c>
      <c r="F9" s="7">
        <v>0.0</v>
      </c>
      <c r="G9" s="7">
        <v>397.0</v>
      </c>
      <c r="H9" s="7">
        <v>387.0</v>
      </c>
      <c r="I9" s="7">
        <f t="shared" si="1"/>
        <v>10</v>
      </c>
      <c r="J9" s="15">
        <f t="shared" si="2"/>
        <v>0.5882352941</v>
      </c>
      <c r="K9" s="7">
        <v>4.0</v>
      </c>
      <c r="L9" s="7" t="s">
        <v>267</v>
      </c>
    </row>
    <row r="10">
      <c r="A10" s="10" t="s">
        <v>268</v>
      </c>
      <c r="B10" s="10" t="s">
        <v>206</v>
      </c>
      <c r="C10" s="10" t="s">
        <v>264</v>
      </c>
      <c r="D10" s="10">
        <v>8.0</v>
      </c>
      <c r="E10" s="10">
        <v>9.0</v>
      </c>
      <c r="F10" s="10">
        <v>0.0</v>
      </c>
      <c r="G10" s="10">
        <v>424.0</v>
      </c>
      <c r="H10" s="10">
        <v>398.0</v>
      </c>
      <c r="I10" s="10">
        <f t="shared" si="1"/>
        <v>26</v>
      </c>
      <c r="J10" s="16">
        <f t="shared" si="2"/>
        <v>0.4705882353</v>
      </c>
      <c r="K10" s="10"/>
      <c r="L10" s="10" t="s">
        <v>254</v>
      </c>
    </row>
    <row r="11">
      <c r="A11" s="7" t="s">
        <v>277</v>
      </c>
      <c r="B11" s="7" t="s">
        <v>206</v>
      </c>
      <c r="C11" s="7" t="s">
        <v>264</v>
      </c>
      <c r="D11" s="7">
        <v>6.0</v>
      </c>
      <c r="E11" s="7">
        <v>11.0</v>
      </c>
      <c r="F11" s="7">
        <v>0.0</v>
      </c>
      <c r="G11" s="7">
        <v>414.0</v>
      </c>
      <c r="H11" s="7">
        <v>492.0</v>
      </c>
      <c r="I11" s="7">
        <f t="shared" si="1"/>
        <v>-78</v>
      </c>
      <c r="J11" s="15">
        <f t="shared" si="2"/>
        <v>0.3529411765</v>
      </c>
      <c r="K11" s="7"/>
      <c r="L11" s="7" t="s">
        <v>254</v>
      </c>
    </row>
    <row r="12">
      <c r="A12" s="10" t="s">
        <v>280</v>
      </c>
      <c r="B12" s="10" t="s">
        <v>206</v>
      </c>
      <c r="C12" s="10" t="s">
        <v>264</v>
      </c>
      <c r="D12" s="10">
        <v>5.0</v>
      </c>
      <c r="E12" s="10">
        <v>12.0</v>
      </c>
      <c r="F12" s="10">
        <v>0.0</v>
      </c>
      <c r="G12" s="10">
        <v>279.0</v>
      </c>
      <c r="H12" s="10">
        <v>379.0</v>
      </c>
      <c r="I12" s="10">
        <f t="shared" si="1"/>
        <v>-100</v>
      </c>
      <c r="J12" s="16">
        <f t="shared" si="2"/>
        <v>0.2941176471</v>
      </c>
      <c r="K12" s="10"/>
      <c r="L12" s="10" t="s">
        <v>254</v>
      </c>
    </row>
    <row r="13">
      <c r="A13" s="7" t="s">
        <v>292</v>
      </c>
      <c r="B13" s="7" t="s">
        <v>206</v>
      </c>
      <c r="C13" s="7" t="s">
        <v>294</v>
      </c>
      <c r="D13" s="7">
        <v>13.0</v>
      </c>
      <c r="E13" s="7">
        <v>4.0</v>
      </c>
      <c r="F13" s="7">
        <v>0.0</v>
      </c>
      <c r="G13" s="7">
        <v>474.0</v>
      </c>
      <c r="H13" s="7">
        <v>336.0</v>
      </c>
      <c r="I13" s="7">
        <f t="shared" si="1"/>
        <v>138</v>
      </c>
      <c r="J13" s="15">
        <f t="shared" si="2"/>
        <v>0.7647058824</v>
      </c>
      <c r="K13" s="7">
        <v>3.0</v>
      </c>
      <c r="L13" s="7" t="s">
        <v>267</v>
      </c>
    </row>
    <row r="14">
      <c r="A14" s="10" t="s">
        <v>302</v>
      </c>
      <c r="B14" s="10" t="s">
        <v>206</v>
      </c>
      <c r="C14" s="10" t="s">
        <v>294</v>
      </c>
      <c r="D14" s="10">
        <v>12.0</v>
      </c>
      <c r="E14" s="10">
        <v>5.0</v>
      </c>
      <c r="F14" s="10">
        <v>0.0</v>
      </c>
      <c r="G14" s="10">
        <v>404.0</v>
      </c>
      <c r="H14" s="10">
        <v>295.0</v>
      </c>
      <c r="I14" s="10">
        <f t="shared" si="1"/>
        <v>109</v>
      </c>
      <c r="J14" s="16">
        <f t="shared" si="2"/>
        <v>0.7058823529</v>
      </c>
      <c r="K14" s="10">
        <v>5.0</v>
      </c>
      <c r="L14" s="10" t="s">
        <v>243</v>
      </c>
    </row>
    <row r="15">
      <c r="A15" s="7" t="s">
        <v>317</v>
      </c>
      <c r="B15" s="7" t="s">
        <v>206</v>
      </c>
      <c r="C15" s="7" t="s">
        <v>294</v>
      </c>
      <c r="D15" s="7">
        <v>8.0</v>
      </c>
      <c r="E15" s="7">
        <v>9.0</v>
      </c>
      <c r="F15" s="7">
        <v>0.0</v>
      </c>
      <c r="G15" s="7">
        <v>466.0</v>
      </c>
      <c r="H15" s="7">
        <v>412.0</v>
      </c>
      <c r="I15" s="7">
        <f t="shared" si="1"/>
        <v>54</v>
      </c>
      <c r="J15" s="15">
        <f t="shared" si="2"/>
        <v>0.4705882353</v>
      </c>
      <c r="K15" s="7"/>
      <c r="L15" s="7" t="s">
        <v>254</v>
      </c>
    </row>
    <row r="16">
      <c r="A16" s="10" t="s">
        <v>325</v>
      </c>
      <c r="B16" s="10" t="s">
        <v>206</v>
      </c>
      <c r="C16" s="10" t="s">
        <v>294</v>
      </c>
      <c r="D16" s="10">
        <v>3.0</v>
      </c>
      <c r="E16" s="10">
        <v>14.0</v>
      </c>
      <c r="F16" s="10">
        <v>0.0</v>
      </c>
      <c r="G16" s="10">
        <v>284.0</v>
      </c>
      <c r="H16" s="10">
        <v>478.0</v>
      </c>
      <c r="I16" s="10">
        <f t="shared" si="1"/>
        <v>-194</v>
      </c>
      <c r="J16" s="16">
        <f t="shared" si="2"/>
        <v>0.1764705882</v>
      </c>
      <c r="K16" s="10"/>
      <c r="L16" s="10" t="s">
        <v>254</v>
      </c>
    </row>
    <row r="17">
      <c r="A17" s="7" t="s">
        <v>337</v>
      </c>
      <c r="B17" s="7" t="s">
        <v>206</v>
      </c>
      <c r="C17" s="7" t="s">
        <v>338</v>
      </c>
      <c r="D17" s="7">
        <v>14.0</v>
      </c>
      <c r="E17" s="7">
        <v>3.0</v>
      </c>
      <c r="F17" s="7">
        <v>0.0</v>
      </c>
      <c r="G17" s="7">
        <v>401.0</v>
      </c>
      <c r="H17" s="7">
        <v>311.0</v>
      </c>
      <c r="I17" s="7">
        <f t="shared" si="1"/>
        <v>90</v>
      </c>
      <c r="J17" s="15">
        <f t="shared" si="2"/>
        <v>0.8235294118</v>
      </c>
      <c r="K17" s="7">
        <v>1.0</v>
      </c>
      <c r="L17" s="7" t="s">
        <v>342</v>
      </c>
    </row>
    <row r="18">
      <c r="A18" s="10" t="s">
        <v>345</v>
      </c>
      <c r="B18" s="10" t="s">
        <v>206</v>
      </c>
      <c r="C18" s="10" t="s">
        <v>338</v>
      </c>
      <c r="D18" s="10">
        <v>11.0</v>
      </c>
      <c r="E18" s="10">
        <v>6.0</v>
      </c>
      <c r="F18" s="10">
        <v>0.0</v>
      </c>
      <c r="G18" s="10">
        <v>368.0</v>
      </c>
      <c r="H18" s="10">
        <v>340.0</v>
      </c>
      <c r="I18" s="10">
        <f t="shared" si="1"/>
        <v>28</v>
      </c>
      <c r="J18" s="16">
        <f t="shared" si="2"/>
        <v>0.6470588235</v>
      </c>
      <c r="K18" s="10">
        <v>7.0</v>
      </c>
      <c r="L18" s="10" t="s">
        <v>267</v>
      </c>
    </row>
    <row r="19">
      <c r="A19" s="7" t="s">
        <v>347</v>
      </c>
      <c r="B19" s="7" t="s">
        <v>206</v>
      </c>
      <c r="C19" s="7" t="s">
        <v>338</v>
      </c>
      <c r="D19" s="7">
        <v>6.0</v>
      </c>
      <c r="E19" s="7">
        <v>11.0</v>
      </c>
      <c r="F19" s="7">
        <v>0.0</v>
      </c>
      <c r="G19" s="7">
        <v>362.0</v>
      </c>
      <c r="H19" s="7">
        <v>328.0</v>
      </c>
      <c r="I19" s="7">
        <f t="shared" si="1"/>
        <v>34</v>
      </c>
      <c r="J19" s="15">
        <f t="shared" si="2"/>
        <v>0.3529411765</v>
      </c>
      <c r="K19" s="7"/>
      <c r="L19" s="7" t="s">
        <v>254</v>
      </c>
    </row>
    <row r="20">
      <c r="A20" s="10" t="s">
        <v>351</v>
      </c>
      <c r="B20" s="10" t="s">
        <v>206</v>
      </c>
      <c r="C20" s="10" t="s">
        <v>338</v>
      </c>
      <c r="D20" s="10">
        <v>3.0</v>
      </c>
      <c r="E20" s="10">
        <v>14.0</v>
      </c>
      <c r="F20" s="10">
        <v>0.0</v>
      </c>
      <c r="G20" s="10">
        <v>241.0</v>
      </c>
      <c r="H20" s="10">
        <v>432.0</v>
      </c>
      <c r="I20" s="10">
        <f t="shared" si="1"/>
        <v>-191</v>
      </c>
      <c r="J20" s="16">
        <f t="shared" si="2"/>
        <v>0.1764705882</v>
      </c>
      <c r="K20" s="10"/>
      <c r="L20" s="10" t="s">
        <v>254</v>
      </c>
    </row>
    <row r="21" ht="15.75" customHeight="1">
      <c r="A21" s="7" t="s">
        <v>356</v>
      </c>
      <c r="B21" s="7" t="s">
        <v>358</v>
      </c>
      <c r="C21" s="7" t="s">
        <v>207</v>
      </c>
      <c r="D21" s="7">
        <v>11.0</v>
      </c>
      <c r="E21" s="7">
        <v>6.0</v>
      </c>
      <c r="F21" s="7">
        <v>0.0</v>
      </c>
      <c r="G21" s="7">
        <v>379.0</v>
      </c>
      <c r="H21" s="7">
        <v>325.0</v>
      </c>
      <c r="I21" s="7">
        <f t="shared" si="1"/>
        <v>54</v>
      </c>
      <c r="J21" s="15">
        <f t="shared" si="2"/>
        <v>0.6470588235</v>
      </c>
      <c r="K21" s="7">
        <v>3.0</v>
      </c>
      <c r="L21" s="7" t="s">
        <v>267</v>
      </c>
    </row>
    <row r="22" ht="15.75" customHeight="1">
      <c r="A22" s="10" t="s">
        <v>361</v>
      </c>
      <c r="B22" s="10" t="s">
        <v>358</v>
      </c>
      <c r="C22" s="10" t="s">
        <v>207</v>
      </c>
      <c r="D22" s="10">
        <v>7.0</v>
      </c>
      <c r="E22" s="10">
        <v>9.0</v>
      </c>
      <c r="F22" s="10">
        <v>1.0</v>
      </c>
      <c r="G22" s="10">
        <v>471.0</v>
      </c>
      <c r="H22" s="10">
        <v>511.0</v>
      </c>
      <c r="I22" s="10">
        <f t="shared" si="1"/>
        <v>-40</v>
      </c>
      <c r="J22" s="16">
        <f t="shared" si="2"/>
        <v>0.4411764706</v>
      </c>
      <c r="K22" s="10"/>
      <c r="L22" s="10" t="s">
        <v>254</v>
      </c>
    </row>
    <row r="23" ht="15.75" customHeight="1">
      <c r="A23" s="7" t="s">
        <v>371</v>
      </c>
      <c r="B23" s="7" t="s">
        <v>358</v>
      </c>
      <c r="C23" s="7" t="s">
        <v>207</v>
      </c>
      <c r="D23" s="7">
        <v>5.0</v>
      </c>
      <c r="E23" s="7">
        <v>12.0</v>
      </c>
      <c r="F23" s="7">
        <v>0.0</v>
      </c>
      <c r="G23" s="7">
        <v>356.0</v>
      </c>
      <c r="H23" s="7">
        <v>451.0</v>
      </c>
      <c r="I23" s="7">
        <f t="shared" si="1"/>
        <v>-95</v>
      </c>
      <c r="J23" s="15">
        <f t="shared" si="2"/>
        <v>0.2941176471</v>
      </c>
      <c r="K23" s="7"/>
      <c r="L23" s="7" t="s">
        <v>254</v>
      </c>
    </row>
    <row r="24" ht="15.75" customHeight="1">
      <c r="A24" s="10" t="s">
        <v>378</v>
      </c>
      <c r="B24" s="10" t="s">
        <v>358</v>
      </c>
      <c r="C24" s="10" t="s">
        <v>207</v>
      </c>
      <c r="D24" s="10">
        <v>4.0</v>
      </c>
      <c r="E24" s="10">
        <v>13.0</v>
      </c>
      <c r="F24" s="10">
        <v>0.0</v>
      </c>
      <c r="G24" s="10">
        <v>381.0</v>
      </c>
      <c r="H24" s="10">
        <v>439.0</v>
      </c>
      <c r="I24" s="10">
        <f t="shared" si="1"/>
        <v>-58</v>
      </c>
      <c r="J24" s="16">
        <f t="shared" si="2"/>
        <v>0.2352941176</v>
      </c>
      <c r="K24" s="10"/>
      <c r="L24" s="10" t="s">
        <v>254</v>
      </c>
    </row>
    <row r="25" ht="15.75" customHeight="1">
      <c r="A25" s="7" t="s">
        <v>386</v>
      </c>
      <c r="B25" s="7" t="s">
        <v>358</v>
      </c>
      <c r="C25" s="7" t="s">
        <v>264</v>
      </c>
      <c r="D25" s="7">
        <v>11.0</v>
      </c>
      <c r="E25" s="7">
        <v>6.0</v>
      </c>
      <c r="F25" s="7">
        <v>0.0</v>
      </c>
      <c r="G25" s="7">
        <v>441.0</v>
      </c>
      <c r="H25" s="7">
        <v>415.0</v>
      </c>
      <c r="I25" s="7">
        <f t="shared" si="1"/>
        <v>26</v>
      </c>
      <c r="J25" s="15">
        <f t="shared" si="2"/>
        <v>0.6470588235</v>
      </c>
      <c r="K25" s="7">
        <v>2.0</v>
      </c>
      <c r="L25" s="7" t="s">
        <v>243</v>
      </c>
    </row>
    <row r="26" ht="15.75" customHeight="1">
      <c r="A26" s="10" t="s">
        <v>391</v>
      </c>
      <c r="B26" s="10" t="s">
        <v>358</v>
      </c>
      <c r="C26" s="10" t="s">
        <v>264</v>
      </c>
      <c r="D26" s="10">
        <v>9.0</v>
      </c>
      <c r="E26" s="10">
        <v>7.0</v>
      </c>
      <c r="F26" s="10">
        <v>1.0</v>
      </c>
      <c r="G26" s="10">
        <v>391.0</v>
      </c>
      <c r="H26" s="10">
        <v>360.0</v>
      </c>
      <c r="I26" s="10">
        <f t="shared" si="1"/>
        <v>31</v>
      </c>
      <c r="J26" s="16">
        <f t="shared" si="2"/>
        <v>0.5588235294</v>
      </c>
      <c r="K26" s="10">
        <v>7.0</v>
      </c>
      <c r="L26" s="10" t="s">
        <v>267</v>
      </c>
    </row>
    <row r="27" ht="15.75" customHeight="1">
      <c r="A27" s="7" t="s">
        <v>399</v>
      </c>
      <c r="B27" s="7" t="s">
        <v>358</v>
      </c>
      <c r="C27" s="7" t="s">
        <v>264</v>
      </c>
      <c r="D27" s="7">
        <v>9.0</v>
      </c>
      <c r="E27" s="7">
        <v>8.0</v>
      </c>
      <c r="F27" s="7">
        <v>0.0</v>
      </c>
      <c r="G27" s="7">
        <v>344.0</v>
      </c>
      <c r="H27" s="7">
        <v>333.0</v>
      </c>
      <c r="I27" s="7">
        <f t="shared" si="1"/>
        <v>11</v>
      </c>
      <c r="J27" s="15">
        <f t="shared" si="2"/>
        <v>0.5294117647</v>
      </c>
      <c r="K27" s="7"/>
      <c r="L27" s="7" t="s">
        <v>254</v>
      </c>
    </row>
    <row r="28" ht="15.75" customHeight="1">
      <c r="A28" s="10" t="s">
        <v>401</v>
      </c>
      <c r="B28" s="10" t="s">
        <v>358</v>
      </c>
      <c r="C28" s="10" t="s">
        <v>264</v>
      </c>
      <c r="D28" s="10">
        <v>9.0</v>
      </c>
      <c r="E28" s="10">
        <v>8.0</v>
      </c>
      <c r="F28" s="10">
        <v>0.0</v>
      </c>
      <c r="G28" s="10">
        <v>481.0</v>
      </c>
      <c r="H28" s="10">
        <v>413.0</v>
      </c>
      <c r="I28" s="10">
        <f t="shared" si="1"/>
        <v>68</v>
      </c>
      <c r="J28" s="16">
        <f t="shared" si="2"/>
        <v>0.5294117647</v>
      </c>
      <c r="K28" s="10"/>
      <c r="L28" s="10" t="s">
        <v>254</v>
      </c>
    </row>
    <row r="29" ht="15.75" customHeight="1">
      <c r="A29" s="7" t="s">
        <v>414</v>
      </c>
      <c r="B29" s="7" t="s">
        <v>358</v>
      </c>
      <c r="C29" s="7" t="s">
        <v>294</v>
      </c>
      <c r="D29" s="7">
        <v>8.0</v>
      </c>
      <c r="E29" s="7">
        <v>9.0</v>
      </c>
      <c r="F29" s="7">
        <v>0.0</v>
      </c>
      <c r="G29" s="7">
        <v>311.0</v>
      </c>
      <c r="H29" s="7">
        <v>380.0</v>
      </c>
      <c r="I29" s="7">
        <f t="shared" si="1"/>
        <v>-69</v>
      </c>
      <c r="J29" s="15">
        <f t="shared" si="2"/>
        <v>0.4705882353</v>
      </c>
      <c r="K29" s="7">
        <v>4.0</v>
      </c>
      <c r="L29" s="7" t="s">
        <v>267</v>
      </c>
    </row>
    <row r="30" ht="15.75" customHeight="1">
      <c r="A30" s="10" t="s">
        <v>422</v>
      </c>
      <c r="B30" s="10" t="s">
        <v>358</v>
      </c>
      <c r="C30" s="10" t="s">
        <v>294</v>
      </c>
      <c r="D30" s="10">
        <v>8.0</v>
      </c>
      <c r="E30" s="10">
        <v>9.0</v>
      </c>
      <c r="F30" s="10">
        <v>0.0</v>
      </c>
      <c r="G30" s="10">
        <v>380.0</v>
      </c>
      <c r="H30" s="10">
        <v>411.0</v>
      </c>
      <c r="I30" s="10">
        <f t="shared" si="1"/>
        <v>-31</v>
      </c>
      <c r="J30" s="16">
        <f t="shared" si="2"/>
        <v>0.4705882353</v>
      </c>
      <c r="K30" s="10"/>
      <c r="L30" s="10" t="s">
        <v>254</v>
      </c>
    </row>
    <row r="31" ht="15.75" customHeight="1">
      <c r="A31" s="7" t="s">
        <v>435</v>
      </c>
      <c r="B31" s="7" t="s">
        <v>358</v>
      </c>
      <c r="C31" s="7" t="s">
        <v>294</v>
      </c>
      <c r="D31" s="7">
        <v>8.0</v>
      </c>
      <c r="E31" s="7">
        <v>9.0</v>
      </c>
      <c r="F31" s="7">
        <v>0.0</v>
      </c>
      <c r="G31" s="7">
        <v>353.0</v>
      </c>
      <c r="H31" s="7">
        <v>401.0</v>
      </c>
      <c r="I31" s="7">
        <f t="shared" si="1"/>
        <v>-48</v>
      </c>
      <c r="J31" s="15">
        <f t="shared" si="2"/>
        <v>0.4705882353</v>
      </c>
      <c r="K31" s="7"/>
      <c r="L31" s="7" t="s">
        <v>254</v>
      </c>
    </row>
    <row r="32" ht="15.75" customHeight="1">
      <c r="A32" s="10" t="s">
        <v>441</v>
      </c>
      <c r="B32" s="10" t="s">
        <v>358</v>
      </c>
      <c r="C32" s="10" t="s">
        <v>294</v>
      </c>
      <c r="D32" s="10">
        <v>6.0</v>
      </c>
      <c r="E32" s="10">
        <v>11.0</v>
      </c>
      <c r="F32" s="10">
        <v>0.0</v>
      </c>
      <c r="G32" s="10">
        <v>306.0</v>
      </c>
      <c r="H32" s="10">
        <v>383.0</v>
      </c>
      <c r="I32" s="10">
        <f t="shared" si="1"/>
        <v>-77</v>
      </c>
      <c r="J32" s="16">
        <f t="shared" si="2"/>
        <v>0.3529411765</v>
      </c>
      <c r="K32" s="10"/>
      <c r="L32" s="10" t="s">
        <v>254</v>
      </c>
    </row>
    <row r="33" ht="15.75" customHeight="1">
      <c r="A33" s="7" t="s">
        <v>86</v>
      </c>
      <c r="B33" s="7" t="s">
        <v>358</v>
      </c>
      <c r="C33" s="7" t="s">
        <v>338</v>
      </c>
      <c r="D33" s="7">
        <v>14.0</v>
      </c>
      <c r="E33" s="7">
        <v>3.0</v>
      </c>
      <c r="F33" s="7">
        <v>0.0</v>
      </c>
      <c r="G33" s="7">
        <v>483.0</v>
      </c>
      <c r="H33" s="7">
        <v>292.0</v>
      </c>
      <c r="I33" s="7">
        <f t="shared" si="1"/>
        <v>191</v>
      </c>
      <c r="J33" s="15">
        <f t="shared" si="2"/>
        <v>0.8235294118</v>
      </c>
      <c r="K33" s="7">
        <v>1.0</v>
      </c>
      <c r="L33" s="7" t="s">
        <v>467</v>
      </c>
    </row>
    <row r="34" ht="15.75" customHeight="1">
      <c r="A34" s="10" t="s">
        <v>468</v>
      </c>
      <c r="B34" s="10" t="s">
        <v>358</v>
      </c>
      <c r="C34" s="10" t="s">
        <v>338</v>
      </c>
      <c r="D34" s="10">
        <v>12.0</v>
      </c>
      <c r="E34" s="10">
        <v>5.0</v>
      </c>
      <c r="F34" s="10">
        <v>0.0</v>
      </c>
      <c r="G34" s="10">
        <v>518.0</v>
      </c>
      <c r="H34" s="10">
        <v>346.0</v>
      </c>
      <c r="I34" s="10">
        <f t="shared" si="1"/>
        <v>172</v>
      </c>
      <c r="J34" s="16">
        <f t="shared" si="2"/>
        <v>0.7058823529</v>
      </c>
      <c r="K34" s="10">
        <v>5.0</v>
      </c>
      <c r="L34" s="10" t="s">
        <v>474</v>
      </c>
    </row>
    <row r="35" ht="15.75" customHeight="1">
      <c r="A35" s="7" t="s">
        <v>476</v>
      </c>
      <c r="B35" s="7" t="s">
        <v>358</v>
      </c>
      <c r="C35" s="7" t="s">
        <v>338</v>
      </c>
      <c r="D35" s="7">
        <v>12.0</v>
      </c>
      <c r="E35" s="7">
        <v>5.0</v>
      </c>
      <c r="F35" s="7">
        <v>0.0</v>
      </c>
      <c r="G35" s="7">
        <v>437.0</v>
      </c>
      <c r="H35" s="7">
        <v>371.0</v>
      </c>
      <c r="I35" s="7">
        <f t="shared" si="1"/>
        <v>66</v>
      </c>
      <c r="J35" s="15">
        <f t="shared" si="2"/>
        <v>0.7058823529</v>
      </c>
      <c r="K35" s="7">
        <v>6.0</v>
      </c>
      <c r="L35" s="7" t="s">
        <v>243</v>
      </c>
    </row>
    <row r="36" ht="15.75" customHeight="1">
      <c r="A36" s="10" t="s">
        <v>483</v>
      </c>
      <c r="B36" s="10" t="s">
        <v>358</v>
      </c>
      <c r="C36" s="10" t="s">
        <v>338</v>
      </c>
      <c r="D36" s="10">
        <v>3.0</v>
      </c>
      <c r="E36" s="10">
        <v>14.0</v>
      </c>
      <c r="F36" s="10">
        <v>0.0</v>
      </c>
      <c r="G36" s="10">
        <v>355.0</v>
      </c>
      <c r="H36" s="10">
        <v>488.0</v>
      </c>
      <c r="I36" s="10">
        <f t="shared" si="1"/>
        <v>-133</v>
      </c>
      <c r="J36" s="16">
        <f t="shared" si="2"/>
        <v>0.1764705882</v>
      </c>
      <c r="K36" s="10"/>
      <c r="L36" s="10" t="s">
        <v>254</v>
      </c>
    </row>
    <row r="37" ht="15.75" customHeight="1"/>
    <row r="38" ht="15.75" customHeight="1">
      <c r="A38" s="4" t="s">
        <v>502</v>
      </c>
    </row>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0"/>
    <col customWidth="1" min="2" max="2" width="6.0"/>
    <col customWidth="1" min="3" max="3" width="24.0"/>
    <col customWidth="1" min="4" max="4" width="8.0"/>
    <col customWidth="1" min="5" max="5" width="10.0"/>
    <col customWidth="1" min="6" max="6" width="20.0"/>
    <col customWidth="1" min="7" max="8" width="10.0"/>
    <col customWidth="1" min="9" max="9" width="52.0"/>
    <col customWidth="1" min="10" max="26" width="8.71"/>
  </cols>
  <sheetData>
    <row r="1">
      <c r="A1" s="1" t="s">
        <v>222</v>
      </c>
    </row>
    <row r="2">
      <c r="A2" s="4" t="s">
        <v>224</v>
      </c>
    </row>
    <row r="4">
      <c r="A4" s="3" t="s">
        <v>225</v>
      </c>
      <c r="B4" s="3" t="s">
        <v>227</v>
      </c>
      <c r="C4" s="3" t="s">
        <v>228</v>
      </c>
      <c r="D4" s="3" t="s">
        <v>182</v>
      </c>
      <c r="E4" s="3" t="s">
        <v>8</v>
      </c>
      <c r="F4" s="3" t="s">
        <v>10</v>
      </c>
      <c r="G4" s="3" t="s">
        <v>13</v>
      </c>
      <c r="H4" s="3" t="s">
        <v>14</v>
      </c>
      <c r="I4" s="3" t="s">
        <v>19</v>
      </c>
    </row>
    <row r="5">
      <c r="A5" s="7" t="s">
        <v>231</v>
      </c>
      <c r="B5" s="7">
        <v>1.0</v>
      </c>
      <c r="C5" s="7" t="s">
        <v>234</v>
      </c>
      <c r="D5" s="7" t="s">
        <v>235</v>
      </c>
      <c r="E5" s="7">
        <v>4707.0</v>
      </c>
      <c r="F5" s="7" t="s">
        <v>237</v>
      </c>
      <c r="G5" s="7" t="s">
        <v>34</v>
      </c>
      <c r="H5" s="7" t="s">
        <v>77</v>
      </c>
      <c r="I5" s="8"/>
    </row>
    <row r="6">
      <c r="A6" s="10" t="s">
        <v>231</v>
      </c>
      <c r="B6" s="10">
        <v>2.0</v>
      </c>
      <c r="C6" s="10" t="s">
        <v>242</v>
      </c>
      <c r="D6" s="10" t="s">
        <v>244</v>
      </c>
      <c r="E6" s="10">
        <v>4564.0</v>
      </c>
      <c r="F6" s="10" t="s">
        <v>237</v>
      </c>
      <c r="G6" s="10" t="s">
        <v>34</v>
      </c>
      <c r="H6" s="10" t="s">
        <v>77</v>
      </c>
      <c r="I6" s="9"/>
    </row>
    <row r="7">
      <c r="A7" s="7" t="s">
        <v>231</v>
      </c>
      <c r="B7" s="7">
        <v>3.0</v>
      </c>
      <c r="C7" s="7" t="s">
        <v>247</v>
      </c>
      <c r="D7" s="7" t="s">
        <v>248</v>
      </c>
      <c r="E7" s="7">
        <v>4552.0</v>
      </c>
      <c r="F7" s="7" t="s">
        <v>237</v>
      </c>
      <c r="G7" s="7" t="s">
        <v>34</v>
      </c>
      <c r="H7" s="7" t="s">
        <v>77</v>
      </c>
      <c r="I7" s="8"/>
    </row>
    <row r="8">
      <c r="A8" s="10" t="s">
        <v>231</v>
      </c>
      <c r="B8" s="10">
        <v>4.0</v>
      </c>
      <c r="C8" s="10" t="s">
        <v>252</v>
      </c>
      <c r="D8" s="10" t="s">
        <v>253</v>
      </c>
      <c r="E8" s="10">
        <v>4394.0</v>
      </c>
      <c r="F8" s="10" t="s">
        <v>237</v>
      </c>
      <c r="G8" s="10" t="s">
        <v>34</v>
      </c>
      <c r="H8" s="10" t="s">
        <v>77</v>
      </c>
      <c r="I8" s="9"/>
    </row>
    <row r="9">
      <c r="A9" s="7" t="s">
        <v>231</v>
      </c>
      <c r="B9" s="7">
        <v>5.0</v>
      </c>
      <c r="C9" s="7" t="s">
        <v>256</v>
      </c>
      <c r="D9" s="7" t="s">
        <v>257</v>
      </c>
      <c r="E9" s="7">
        <v>4048.0</v>
      </c>
      <c r="F9" s="7" t="s">
        <v>237</v>
      </c>
      <c r="G9" s="7" t="s">
        <v>34</v>
      </c>
      <c r="H9" s="7" t="s">
        <v>77</v>
      </c>
      <c r="I9" s="8"/>
    </row>
    <row r="10">
      <c r="A10" s="10" t="s">
        <v>259</v>
      </c>
      <c r="B10" s="10">
        <v>1.0</v>
      </c>
      <c r="C10" s="10" t="s">
        <v>234</v>
      </c>
      <c r="D10" s="10" t="s">
        <v>235</v>
      </c>
      <c r="E10" s="10">
        <v>46.0</v>
      </c>
      <c r="F10" s="10" t="s">
        <v>260</v>
      </c>
      <c r="G10" s="10" t="s">
        <v>34</v>
      </c>
      <c r="H10" s="10" t="s">
        <v>77</v>
      </c>
      <c r="I10" s="9" t="s">
        <v>261</v>
      </c>
    </row>
    <row r="11">
      <c r="A11" s="7" t="s">
        <v>259</v>
      </c>
      <c r="B11" s="7">
        <v>2.0</v>
      </c>
      <c r="C11" s="7" t="s">
        <v>242</v>
      </c>
      <c r="D11" s="7" t="s">
        <v>244</v>
      </c>
      <c r="E11" s="7">
        <v>34.0</v>
      </c>
      <c r="F11" s="7" t="s">
        <v>260</v>
      </c>
      <c r="G11" s="7" t="s">
        <v>34</v>
      </c>
      <c r="H11" s="7" t="s">
        <v>77</v>
      </c>
      <c r="I11" s="8"/>
    </row>
    <row r="12">
      <c r="A12" s="10" t="s">
        <v>259</v>
      </c>
      <c r="B12" s="10">
        <v>3.0</v>
      </c>
      <c r="C12" s="10" t="s">
        <v>252</v>
      </c>
      <c r="D12" s="10" t="s">
        <v>253</v>
      </c>
      <c r="E12" s="10">
        <v>31.0</v>
      </c>
      <c r="F12" s="10" t="s">
        <v>260</v>
      </c>
      <c r="G12" s="10" t="s">
        <v>34</v>
      </c>
      <c r="H12" s="10" t="s">
        <v>77</v>
      </c>
      <c r="I12" s="9"/>
    </row>
    <row r="13">
      <c r="A13" s="7" t="s">
        <v>259</v>
      </c>
      <c r="B13" s="7">
        <v>4.0</v>
      </c>
      <c r="C13" s="7" t="s">
        <v>247</v>
      </c>
      <c r="D13" s="7" t="s">
        <v>248</v>
      </c>
      <c r="E13" s="7">
        <v>30.0</v>
      </c>
      <c r="F13" s="7" t="s">
        <v>260</v>
      </c>
      <c r="G13" s="7" t="s">
        <v>34</v>
      </c>
      <c r="H13" s="7" t="s">
        <v>77</v>
      </c>
      <c r="I13" s="8"/>
    </row>
    <row r="14">
      <c r="A14" s="10" t="s">
        <v>259</v>
      </c>
      <c r="B14" s="10">
        <v>5.0</v>
      </c>
      <c r="C14" s="10" t="s">
        <v>272</v>
      </c>
      <c r="D14" s="10" t="s">
        <v>273</v>
      </c>
      <c r="E14" s="10">
        <v>29.0</v>
      </c>
      <c r="F14" s="10" t="s">
        <v>260</v>
      </c>
      <c r="G14" s="10" t="s">
        <v>34</v>
      </c>
      <c r="H14" s="10" t="s">
        <v>77</v>
      </c>
      <c r="I14" s="9"/>
    </row>
    <row r="15">
      <c r="A15" s="7" t="s">
        <v>276</v>
      </c>
      <c r="B15" s="7">
        <v>1.0</v>
      </c>
      <c r="C15" s="7" t="s">
        <v>252</v>
      </c>
      <c r="D15" s="7" t="s">
        <v>253</v>
      </c>
      <c r="E15" s="7">
        <v>113.5</v>
      </c>
      <c r="F15" s="7" t="s">
        <v>278</v>
      </c>
      <c r="G15" s="7" t="s">
        <v>34</v>
      </c>
      <c r="H15" s="7" t="s">
        <v>77</v>
      </c>
      <c r="I15" s="8"/>
    </row>
    <row r="16">
      <c r="A16" s="10" t="s">
        <v>276</v>
      </c>
      <c r="B16" s="10">
        <v>2.0</v>
      </c>
      <c r="C16" s="10" t="s">
        <v>234</v>
      </c>
      <c r="D16" s="10" t="s">
        <v>235</v>
      </c>
      <c r="E16" s="10">
        <v>109.2</v>
      </c>
      <c r="F16" s="10" t="s">
        <v>278</v>
      </c>
      <c r="G16" s="10" t="s">
        <v>34</v>
      </c>
      <c r="H16" s="10" t="s">
        <v>77</v>
      </c>
      <c r="I16" s="9"/>
    </row>
    <row r="17">
      <c r="A17" s="7" t="s">
        <v>276</v>
      </c>
      <c r="B17" s="7">
        <v>3.0</v>
      </c>
      <c r="C17" s="7" t="s">
        <v>242</v>
      </c>
      <c r="D17" s="7" t="s">
        <v>244</v>
      </c>
      <c r="E17" s="7">
        <v>105.5</v>
      </c>
      <c r="F17" s="7" t="s">
        <v>278</v>
      </c>
      <c r="G17" s="7" t="s">
        <v>34</v>
      </c>
      <c r="H17" s="7" t="s">
        <v>77</v>
      </c>
      <c r="I17" s="8"/>
    </row>
    <row r="18">
      <c r="A18" s="10" t="s">
        <v>276</v>
      </c>
      <c r="B18" s="10">
        <v>4.0</v>
      </c>
      <c r="C18" s="10" t="s">
        <v>287</v>
      </c>
      <c r="D18" s="10" t="s">
        <v>288</v>
      </c>
      <c r="E18" s="10">
        <v>103.8</v>
      </c>
      <c r="F18" s="10" t="s">
        <v>278</v>
      </c>
      <c r="G18" s="10" t="s">
        <v>34</v>
      </c>
      <c r="H18" s="10" t="s">
        <v>77</v>
      </c>
      <c r="I18" s="9"/>
    </row>
    <row r="19">
      <c r="A19" s="7" t="s">
        <v>276</v>
      </c>
      <c r="B19" s="7">
        <v>5.0</v>
      </c>
      <c r="C19" s="7" t="s">
        <v>295</v>
      </c>
      <c r="D19" s="7" t="s">
        <v>296</v>
      </c>
      <c r="E19" s="7">
        <v>102.2</v>
      </c>
      <c r="F19" s="7" t="s">
        <v>278</v>
      </c>
      <c r="G19" s="7" t="s">
        <v>34</v>
      </c>
      <c r="H19" s="7" t="s">
        <v>77</v>
      </c>
      <c r="I19" s="8"/>
    </row>
    <row r="20">
      <c r="A20" s="10" t="s">
        <v>298</v>
      </c>
      <c r="B20" s="10">
        <v>1.0</v>
      </c>
      <c r="C20" s="10" t="s">
        <v>252</v>
      </c>
      <c r="D20" s="10" t="s">
        <v>253</v>
      </c>
      <c r="E20" s="10">
        <v>72.0</v>
      </c>
      <c r="F20" s="10" t="s">
        <v>300</v>
      </c>
      <c r="G20" s="10" t="s">
        <v>34</v>
      </c>
      <c r="H20" s="10" t="s">
        <v>77</v>
      </c>
      <c r="I20" s="9"/>
    </row>
    <row r="21" ht="15.75" customHeight="1">
      <c r="A21" s="7" t="s">
        <v>298</v>
      </c>
      <c r="B21" s="7">
        <v>2.0</v>
      </c>
      <c r="C21" s="7" t="s">
        <v>309</v>
      </c>
      <c r="D21" s="7" t="s">
        <v>312</v>
      </c>
      <c r="E21" s="7">
        <v>69.6</v>
      </c>
      <c r="F21" s="7" t="s">
        <v>300</v>
      </c>
      <c r="G21" s="7" t="s">
        <v>34</v>
      </c>
      <c r="H21" s="7" t="s">
        <v>77</v>
      </c>
      <c r="I21" s="8"/>
    </row>
    <row r="22" ht="15.75" customHeight="1">
      <c r="A22" s="10" t="s">
        <v>298</v>
      </c>
      <c r="B22" s="10">
        <v>3.0</v>
      </c>
      <c r="C22" s="10" t="s">
        <v>316</v>
      </c>
      <c r="D22" s="10" t="s">
        <v>312</v>
      </c>
      <c r="E22" s="10">
        <v>69.4</v>
      </c>
      <c r="F22" s="10" t="s">
        <v>300</v>
      </c>
      <c r="G22" s="10" t="s">
        <v>34</v>
      </c>
      <c r="H22" s="10" t="s">
        <v>77</v>
      </c>
      <c r="I22" s="9"/>
    </row>
    <row r="23" ht="15.75" customHeight="1">
      <c r="A23" s="7" t="s">
        <v>298</v>
      </c>
      <c r="B23" s="7">
        <v>4.0</v>
      </c>
      <c r="C23" s="7" t="s">
        <v>295</v>
      </c>
      <c r="D23" s="7" t="s">
        <v>296</v>
      </c>
      <c r="E23" s="7">
        <v>69.3</v>
      </c>
      <c r="F23" s="7" t="s">
        <v>300</v>
      </c>
      <c r="G23" s="7" t="s">
        <v>34</v>
      </c>
      <c r="H23" s="7" t="s">
        <v>77</v>
      </c>
      <c r="I23" s="8"/>
    </row>
    <row r="24" ht="15.75" customHeight="1">
      <c r="A24" s="10" t="s">
        <v>298</v>
      </c>
      <c r="B24" s="10">
        <v>5.0</v>
      </c>
      <c r="C24" s="10" t="s">
        <v>242</v>
      </c>
      <c r="D24" s="10" t="s">
        <v>244</v>
      </c>
      <c r="E24" s="10">
        <v>68.0</v>
      </c>
      <c r="F24" s="10" t="s">
        <v>300</v>
      </c>
      <c r="G24" s="10" t="s">
        <v>34</v>
      </c>
      <c r="H24" s="10" t="s">
        <v>77</v>
      </c>
      <c r="I24" s="9"/>
    </row>
    <row r="25" ht="15.75" customHeight="1">
      <c r="A25" s="7" t="s">
        <v>330</v>
      </c>
      <c r="B25" s="7">
        <v>1.0</v>
      </c>
      <c r="C25" s="7" t="s">
        <v>331</v>
      </c>
      <c r="D25" s="7" t="s">
        <v>296</v>
      </c>
      <c r="E25" s="7">
        <v>1621.0</v>
      </c>
      <c r="F25" s="7" t="s">
        <v>237</v>
      </c>
      <c r="G25" s="7" t="s">
        <v>34</v>
      </c>
      <c r="H25" s="7" t="s">
        <v>77</v>
      </c>
      <c r="I25" s="8"/>
    </row>
    <row r="26" ht="15.75" customHeight="1">
      <c r="A26" s="10" t="s">
        <v>330</v>
      </c>
      <c r="B26" s="10">
        <v>2.0</v>
      </c>
      <c r="C26" s="10" t="s">
        <v>333</v>
      </c>
      <c r="D26" s="10" t="s">
        <v>288</v>
      </c>
      <c r="E26" s="10">
        <v>1595.0</v>
      </c>
      <c r="F26" s="10" t="s">
        <v>237</v>
      </c>
      <c r="G26" s="10" t="s">
        <v>34</v>
      </c>
      <c r="H26" s="10" t="s">
        <v>77</v>
      </c>
      <c r="I26" s="9"/>
    </row>
    <row r="27" ht="15.75" customHeight="1">
      <c r="A27" s="7" t="s">
        <v>330</v>
      </c>
      <c r="B27" s="7">
        <v>3.0</v>
      </c>
      <c r="C27" s="7" t="s">
        <v>339</v>
      </c>
      <c r="D27" s="7" t="s">
        <v>340</v>
      </c>
      <c r="E27" s="7">
        <v>1585.0</v>
      </c>
      <c r="F27" s="7" t="s">
        <v>237</v>
      </c>
      <c r="G27" s="7" t="s">
        <v>34</v>
      </c>
      <c r="H27" s="7" t="s">
        <v>77</v>
      </c>
      <c r="I27" s="8"/>
    </row>
    <row r="28" ht="15.75" customHeight="1">
      <c r="A28" s="10" t="s">
        <v>330</v>
      </c>
      <c r="B28" s="10">
        <v>4.0</v>
      </c>
      <c r="C28" s="10" t="s">
        <v>343</v>
      </c>
      <c r="D28" s="10" t="s">
        <v>344</v>
      </c>
      <c r="E28" s="10">
        <v>1478.0</v>
      </c>
      <c r="F28" s="10" t="s">
        <v>237</v>
      </c>
      <c r="G28" s="10" t="s">
        <v>34</v>
      </c>
      <c r="H28" s="10" t="s">
        <v>77</v>
      </c>
      <c r="I28" s="9"/>
    </row>
    <row r="29" ht="15.75" customHeight="1">
      <c r="A29" s="7" t="s">
        <v>330</v>
      </c>
      <c r="B29" s="7">
        <v>5.0</v>
      </c>
      <c r="C29" s="7" t="s">
        <v>346</v>
      </c>
      <c r="D29" s="7" t="s">
        <v>348</v>
      </c>
      <c r="E29" s="7">
        <v>1350.0</v>
      </c>
      <c r="F29" s="7" t="s">
        <v>237</v>
      </c>
      <c r="G29" s="7" t="s">
        <v>34</v>
      </c>
      <c r="H29" s="7" t="s">
        <v>77</v>
      </c>
      <c r="I29" s="8"/>
    </row>
    <row r="30" ht="15.75" customHeight="1">
      <c r="A30" s="10" t="s">
        <v>349</v>
      </c>
      <c r="B30" s="10">
        <v>1.0</v>
      </c>
      <c r="C30" s="10" t="s">
        <v>339</v>
      </c>
      <c r="D30" s="10" t="s">
        <v>340</v>
      </c>
      <c r="E30" s="10">
        <v>18.0</v>
      </c>
      <c r="F30" s="10" t="s">
        <v>260</v>
      </c>
      <c r="G30" s="10" t="s">
        <v>34</v>
      </c>
      <c r="H30" s="10" t="s">
        <v>77</v>
      </c>
      <c r="I30" s="9"/>
    </row>
    <row r="31" ht="15.75" customHeight="1">
      <c r="A31" s="7" t="s">
        <v>349</v>
      </c>
      <c r="B31" s="7">
        <v>2.0</v>
      </c>
      <c r="C31" s="7" t="s">
        <v>333</v>
      </c>
      <c r="D31" s="7" t="s">
        <v>288</v>
      </c>
      <c r="E31" s="7">
        <v>16.0</v>
      </c>
      <c r="F31" s="7" t="s">
        <v>260</v>
      </c>
      <c r="G31" s="7" t="s">
        <v>34</v>
      </c>
      <c r="H31" s="7" t="s">
        <v>77</v>
      </c>
      <c r="I31" s="8"/>
    </row>
    <row r="32" ht="15.75" customHeight="1">
      <c r="A32" s="10" t="s">
        <v>349</v>
      </c>
      <c r="B32" s="10">
        <v>3.0</v>
      </c>
      <c r="C32" s="10" t="s">
        <v>295</v>
      </c>
      <c r="D32" s="10" t="s">
        <v>296</v>
      </c>
      <c r="E32" s="10">
        <v>14.0</v>
      </c>
      <c r="F32" s="10" t="s">
        <v>260</v>
      </c>
      <c r="G32" s="10" t="s">
        <v>34</v>
      </c>
      <c r="H32" s="10" t="s">
        <v>77</v>
      </c>
      <c r="I32" s="9"/>
    </row>
    <row r="33" ht="15.75" customHeight="1">
      <c r="A33" s="7" t="s">
        <v>349</v>
      </c>
      <c r="B33" s="7">
        <v>4.0</v>
      </c>
      <c r="C33" s="7" t="s">
        <v>357</v>
      </c>
      <c r="D33" s="7" t="s">
        <v>244</v>
      </c>
      <c r="E33" s="7">
        <v>13.0</v>
      </c>
      <c r="F33" s="7" t="s">
        <v>260</v>
      </c>
      <c r="G33" s="7" t="s">
        <v>34</v>
      </c>
      <c r="H33" s="7" t="s">
        <v>77</v>
      </c>
      <c r="I33" s="8"/>
    </row>
    <row r="34" ht="15.75" customHeight="1">
      <c r="A34" s="10" t="s">
        <v>349</v>
      </c>
      <c r="B34" s="10">
        <v>5.0</v>
      </c>
      <c r="C34" s="10" t="s">
        <v>359</v>
      </c>
      <c r="D34" s="10" t="s">
        <v>360</v>
      </c>
      <c r="E34" s="10">
        <v>13.0</v>
      </c>
      <c r="F34" s="10" t="s">
        <v>260</v>
      </c>
      <c r="G34" s="10" t="s">
        <v>34</v>
      </c>
      <c r="H34" s="10" t="s">
        <v>77</v>
      </c>
      <c r="I34" s="9"/>
    </row>
    <row r="35" ht="15.75" customHeight="1">
      <c r="A35" s="7" t="s">
        <v>363</v>
      </c>
      <c r="B35" s="7">
        <v>1.0</v>
      </c>
      <c r="C35" s="7" t="s">
        <v>366</v>
      </c>
      <c r="D35" s="7" t="s">
        <v>257</v>
      </c>
      <c r="E35" s="7">
        <v>1793.0</v>
      </c>
      <c r="F35" s="7" t="s">
        <v>237</v>
      </c>
      <c r="G35" s="7" t="s">
        <v>34</v>
      </c>
      <c r="H35" s="7" t="s">
        <v>77</v>
      </c>
      <c r="I35" s="8" t="s">
        <v>369</v>
      </c>
    </row>
    <row r="36" ht="15.75" customHeight="1">
      <c r="A36" s="10" t="s">
        <v>363</v>
      </c>
      <c r="B36" s="10">
        <v>2.0</v>
      </c>
      <c r="C36" s="10" t="s">
        <v>370</v>
      </c>
      <c r="D36" s="10" t="s">
        <v>235</v>
      </c>
      <c r="E36" s="10">
        <v>1715.0</v>
      </c>
      <c r="F36" s="10" t="s">
        <v>237</v>
      </c>
      <c r="G36" s="10" t="s">
        <v>34</v>
      </c>
      <c r="H36" s="10" t="s">
        <v>77</v>
      </c>
      <c r="I36" s="9"/>
    </row>
    <row r="37" ht="15.75" customHeight="1">
      <c r="A37" s="7" t="s">
        <v>363</v>
      </c>
      <c r="B37" s="7">
        <v>3.0</v>
      </c>
      <c r="C37" s="7" t="s">
        <v>373</v>
      </c>
      <c r="D37" s="7" t="s">
        <v>248</v>
      </c>
      <c r="E37" s="7">
        <v>1429.0</v>
      </c>
      <c r="F37" s="7" t="s">
        <v>237</v>
      </c>
      <c r="G37" s="7" t="s">
        <v>34</v>
      </c>
      <c r="H37" s="7" t="s">
        <v>77</v>
      </c>
      <c r="I37" s="8"/>
    </row>
    <row r="38" ht="15.75" customHeight="1">
      <c r="A38" s="10" t="s">
        <v>363</v>
      </c>
      <c r="B38" s="10">
        <v>4.0</v>
      </c>
      <c r="C38" s="10" t="s">
        <v>379</v>
      </c>
      <c r="D38" s="10" t="s">
        <v>380</v>
      </c>
      <c r="E38" s="10">
        <v>1412.0</v>
      </c>
      <c r="F38" s="10" t="s">
        <v>237</v>
      </c>
      <c r="G38" s="10" t="s">
        <v>34</v>
      </c>
      <c r="H38" s="10" t="s">
        <v>77</v>
      </c>
      <c r="I38" s="9"/>
    </row>
    <row r="39" ht="15.75" customHeight="1">
      <c r="A39" s="7" t="s">
        <v>363</v>
      </c>
      <c r="B39" s="7">
        <v>5.0</v>
      </c>
      <c r="C39" s="7" t="s">
        <v>381</v>
      </c>
      <c r="D39" s="7" t="s">
        <v>244</v>
      </c>
      <c r="E39" s="7">
        <v>1401.0</v>
      </c>
      <c r="F39" s="7" t="s">
        <v>237</v>
      </c>
      <c r="G39" s="7" t="s">
        <v>34</v>
      </c>
      <c r="H39" s="7" t="s">
        <v>77</v>
      </c>
      <c r="I39" s="8"/>
    </row>
    <row r="40" ht="15.75" customHeight="1">
      <c r="A40" s="10" t="s">
        <v>383</v>
      </c>
      <c r="B40" s="10">
        <v>1.0</v>
      </c>
      <c r="C40" s="10" t="s">
        <v>370</v>
      </c>
      <c r="D40" s="10" t="s">
        <v>235</v>
      </c>
      <c r="E40" s="10">
        <v>129.0</v>
      </c>
      <c r="F40" s="10" t="s">
        <v>390</v>
      </c>
      <c r="G40" s="10" t="s">
        <v>34</v>
      </c>
      <c r="H40" s="10" t="s">
        <v>77</v>
      </c>
      <c r="I40" s="9"/>
    </row>
    <row r="41" ht="15.75" customHeight="1">
      <c r="A41" s="7" t="s">
        <v>383</v>
      </c>
      <c r="B41" s="7">
        <v>2.0</v>
      </c>
      <c r="C41" s="7" t="s">
        <v>392</v>
      </c>
      <c r="D41" s="7" t="s">
        <v>393</v>
      </c>
      <c r="E41" s="7">
        <v>126.0</v>
      </c>
      <c r="F41" s="7" t="s">
        <v>390</v>
      </c>
      <c r="G41" s="7" t="s">
        <v>34</v>
      </c>
      <c r="H41" s="7" t="s">
        <v>77</v>
      </c>
      <c r="I41" s="8"/>
    </row>
    <row r="42" ht="15.75" customHeight="1">
      <c r="A42" s="10" t="s">
        <v>383</v>
      </c>
      <c r="B42" s="10">
        <v>3.0</v>
      </c>
      <c r="C42" s="10" t="s">
        <v>379</v>
      </c>
      <c r="D42" s="10" t="s">
        <v>380</v>
      </c>
      <c r="E42" s="10">
        <v>125.0</v>
      </c>
      <c r="F42" s="10" t="s">
        <v>390</v>
      </c>
      <c r="G42" s="10" t="s">
        <v>34</v>
      </c>
      <c r="H42" s="10" t="s">
        <v>77</v>
      </c>
      <c r="I42" s="9"/>
    </row>
    <row r="43" ht="15.75" customHeight="1">
      <c r="A43" s="7" t="s">
        <v>383</v>
      </c>
      <c r="B43" s="7">
        <v>4.0</v>
      </c>
      <c r="C43" s="7" t="s">
        <v>366</v>
      </c>
      <c r="D43" s="7" t="s">
        <v>257</v>
      </c>
      <c r="E43" s="7">
        <v>119.0</v>
      </c>
      <c r="F43" s="7" t="s">
        <v>390</v>
      </c>
      <c r="G43" s="7" t="s">
        <v>34</v>
      </c>
      <c r="H43" s="7" t="s">
        <v>77</v>
      </c>
      <c r="I43" s="8"/>
    </row>
    <row r="44" ht="15.75" customHeight="1">
      <c r="A44" s="10" t="s">
        <v>383</v>
      </c>
      <c r="B44" s="10">
        <v>5.0</v>
      </c>
      <c r="C44" s="10" t="s">
        <v>381</v>
      </c>
      <c r="D44" s="10" t="s">
        <v>244</v>
      </c>
      <c r="E44" s="10">
        <v>117.0</v>
      </c>
      <c r="F44" s="10" t="s">
        <v>390</v>
      </c>
      <c r="G44" s="10" t="s">
        <v>34</v>
      </c>
      <c r="H44" s="10" t="s">
        <v>77</v>
      </c>
      <c r="I44" s="9"/>
    </row>
    <row r="45" ht="15.75" customHeight="1">
      <c r="A45" s="7" t="s">
        <v>404</v>
      </c>
      <c r="B45" s="7">
        <v>1.0</v>
      </c>
      <c r="C45" s="7" t="s">
        <v>406</v>
      </c>
      <c r="D45" s="7" t="s">
        <v>235</v>
      </c>
      <c r="E45" s="7">
        <v>14.0</v>
      </c>
      <c r="F45" s="7" t="s">
        <v>260</v>
      </c>
      <c r="G45" s="7" t="s">
        <v>34</v>
      </c>
      <c r="H45" s="7" t="s">
        <v>77</v>
      </c>
      <c r="I45" s="8"/>
    </row>
    <row r="46" ht="15.75" customHeight="1">
      <c r="A46" s="10" t="s">
        <v>404</v>
      </c>
      <c r="B46" s="10">
        <v>2.0</v>
      </c>
      <c r="C46" s="10" t="s">
        <v>411</v>
      </c>
      <c r="D46" s="10" t="s">
        <v>412</v>
      </c>
      <c r="E46" s="10">
        <v>11.0</v>
      </c>
      <c r="F46" s="10" t="s">
        <v>260</v>
      </c>
      <c r="G46" s="10" t="s">
        <v>34</v>
      </c>
      <c r="H46" s="10" t="s">
        <v>77</v>
      </c>
      <c r="I46" s="9"/>
    </row>
    <row r="47" ht="15.75" customHeight="1">
      <c r="A47" s="7" t="s">
        <v>404</v>
      </c>
      <c r="B47" s="7">
        <v>3.0</v>
      </c>
      <c r="C47" s="7" t="s">
        <v>413</v>
      </c>
      <c r="D47" s="7" t="s">
        <v>380</v>
      </c>
      <c r="E47" s="7">
        <v>11.0</v>
      </c>
      <c r="F47" s="7" t="s">
        <v>260</v>
      </c>
      <c r="G47" s="7" t="s">
        <v>34</v>
      </c>
      <c r="H47" s="7" t="s">
        <v>77</v>
      </c>
      <c r="I47" s="8"/>
    </row>
    <row r="48" ht="15.75" customHeight="1">
      <c r="A48" s="10" t="s">
        <v>404</v>
      </c>
      <c r="B48" s="10">
        <v>4.0</v>
      </c>
      <c r="C48" s="10" t="s">
        <v>392</v>
      </c>
      <c r="D48" s="10" t="s">
        <v>393</v>
      </c>
      <c r="E48" s="10">
        <v>11.0</v>
      </c>
      <c r="F48" s="10" t="s">
        <v>260</v>
      </c>
      <c r="G48" s="10" t="s">
        <v>34</v>
      </c>
      <c r="H48" s="10" t="s">
        <v>77</v>
      </c>
      <c r="I48" s="9"/>
    </row>
    <row r="49" ht="15.75" customHeight="1">
      <c r="A49" s="7" t="s">
        <v>404</v>
      </c>
      <c r="B49" s="7">
        <v>5.0</v>
      </c>
      <c r="C49" s="7" t="s">
        <v>381</v>
      </c>
      <c r="D49" s="7" t="s">
        <v>244</v>
      </c>
      <c r="E49" s="7">
        <v>11.0</v>
      </c>
      <c r="F49" s="7" t="s">
        <v>260</v>
      </c>
      <c r="G49" s="7" t="s">
        <v>34</v>
      </c>
      <c r="H49" s="7" t="s">
        <v>77</v>
      </c>
      <c r="I49" s="8"/>
    </row>
    <row r="50" ht="15.75" customHeight="1">
      <c r="A50" s="10" t="s">
        <v>426</v>
      </c>
      <c r="B50" s="10">
        <v>1.0</v>
      </c>
      <c r="C50" s="10" t="s">
        <v>428</v>
      </c>
      <c r="D50" s="10" t="s">
        <v>257</v>
      </c>
      <c r="E50" s="10">
        <v>171.0</v>
      </c>
      <c r="F50" s="10" t="s">
        <v>152</v>
      </c>
      <c r="G50" s="10" t="s">
        <v>34</v>
      </c>
      <c r="H50" s="10" t="s">
        <v>77</v>
      </c>
      <c r="I50" s="9"/>
    </row>
    <row r="51" ht="15.75" customHeight="1">
      <c r="A51" s="7" t="s">
        <v>426</v>
      </c>
      <c r="B51" s="7">
        <v>2.0</v>
      </c>
      <c r="C51" s="7" t="s">
        <v>433</v>
      </c>
      <c r="D51" s="7" t="s">
        <v>436</v>
      </c>
      <c r="E51" s="7">
        <v>160.0</v>
      </c>
      <c r="F51" s="7" t="s">
        <v>152</v>
      </c>
      <c r="G51" s="7" t="s">
        <v>34</v>
      </c>
      <c r="H51" s="7" t="s">
        <v>77</v>
      </c>
      <c r="I51" s="8"/>
    </row>
    <row r="52" ht="15.75" customHeight="1">
      <c r="A52" s="10" t="s">
        <v>426</v>
      </c>
      <c r="B52" s="10">
        <v>3.0</v>
      </c>
      <c r="C52" s="10" t="s">
        <v>439</v>
      </c>
      <c r="D52" s="10" t="s">
        <v>248</v>
      </c>
      <c r="E52" s="10">
        <v>155.0</v>
      </c>
      <c r="F52" s="10" t="s">
        <v>152</v>
      </c>
      <c r="G52" s="10" t="s">
        <v>34</v>
      </c>
      <c r="H52" s="10" t="s">
        <v>77</v>
      </c>
      <c r="I52" s="9"/>
    </row>
    <row r="53" ht="15.75" customHeight="1">
      <c r="A53" s="7" t="s">
        <v>426</v>
      </c>
      <c r="B53" s="7">
        <v>4.0</v>
      </c>
      <c r="C53" s="7" t="s">
        <v>449</v>
      </c>
      <c r="D53" s="7" t="s">
        <v>450</v>
      </c>
      <c r="E53" s="7">
        <v>148.0</v>
      </c>
      <c r="F53" s="7" t="s">
        <v>152</v>
      </c>
      <c r="G53" s="7" t="s">
        <v>34</v>
      </c>
      <c r="H53" s="7" t="s">
        <v>77</v>
      </c>
      <c r="I53" s="8"/>
    </row>
    <row r="54" ht="15.75" customHeight="1">
      <c r="A54" s="10" t="s">
        <v>426</v>
      </c>
      <c r="B54" s="10">
        <v>5.0</v>
      </c>
      <c r="C54" s="10" t="s">
        <v>455</v>
      </c>
      <c r="D54" s="10" t="s">
        <v>273</v>
      </c>
      <c r="E54" s="10">
        <v>140.0</v>
      </c>
      <c r="F54" s="10" t="s">
        <v>152</v>
      </c>
      <c r="G54" s="10" t="s">
        <v>34</v>
      </c>
      <c r="H54" s="10" t="s">
        <v>77</v>
      </c>
      <c r="I54" s="9"/>
    </row>
    <row r="55" ht="15.75" customHeight="1">
      <c r="A55" s="7" t="s">
        <v>463</v>
      </c>
      <c r="B55" s="7">
        <v>1.0</v>
      </c>
      <c r="C55" s="7" t="s">
        <v>339</v>
      </c>
      <c r="D55" s="7" t="s">
        <v>340</v>
      </c>
      <c r="E55" s="7">
        <v>20.0</v>
      </c>
      <c r="F55" s="7" t="s">
        <v>260</v>
      </c>
      <c r="G55" s="7" t="s">
        <v>34</v>
      </c>
      <c r="H55" s="7" t="s">
        <v>77</v>
      </c>
      <c r="I55" s="8"/>
    </row>
    <row r="56" ht="15.75" customHeight="1">
      <c r="A56" s="10" t="s">
        <v>463</v>
      </c>
      <c r="B56" s="10">
        <v>2.0</v>
      </c>
      <c r="C56" s="10" t="s">
        <v>357</v>
      </c>
      <c r="D56" s="10" t="s">
        <v>244</v>
      </c>
      <c r="E56" s="10">
        <v>18.0</v>
      </c>
      <c r="F56" s="10" t="s">
        <v>260</v>
      </c>
      <c r="G56" s="10" t="s">
        <v>34</v>
      </c>
      <c r="H56" s="10" t="s">
        <v>77</v>
      </c>
      <c r="I56" s="9"/>
    </row>
    <row r="57" ht="15.75" customHeight="1">
      <c r="A57" s="7" t="s">
        <v>463</v>
      </c>
      <c r="B57" s="7">
        <v>3.0</v>
      </c>
      <c r="C57" s="7" t="s">
        <v>470</v>
      </c>
      <c r="D57" s="7" t="s">
        <v>312</v>
      </c>
      <c r="E57" s="7">
        <v>17.0</v>
      </c>
      <c r="F57" s="7" t="s">
        <v>260</v>
      </c>
      <c r="G57" s="7" t="s">
        <v>34</v>
      </c>
      <c r="H57" s="7" t="s">
        <v>77</v>
      </c>
      <c r="I57" s="8"/>
    </row>
    <row r="58" ht="15.75" customHeight="1">
      <c r="A58" s="10" t="s">
        <v>463</v>
      </c>
      <c r="B58" s="10">
        <v>4.0</v>
      </c>
      <c r="C58" s="10" t="s">
        <v>333</v>
      </c>
      <c r="D58" s="10" t="s">
        <v>288</v>
      </c>
      <c r="E58" s="10">
        <v>16.0</v>
      </c>
      <c r="F58" s="10" t="s">
        <v>260</v>
      </c>
      <c r="G58" s="10" t="s">
        <v>34</v>
      </c>
      <c r="H58" s="10" t="s">
        <v>77</v>
      </c>
      <c r="I58" s="9"/>
    </row>
    <row r="59" ht="15.75" customHeight="1">
      <c r="A59" s="7" t="s">
        <v>463</v>
      </c>
      <c r="B59" s="7">
        <v>5.0</v>
      </c>
      <c r="C59" s="7" t="s">
        <v>406</v>
      </c>
      <c r="D59" s="7" t="s">
        <v>235</v>
      </c>
      <c r="E59" s="7">
        <v>14.0</v>
      </c>
      <c r="F59" s="7" t="s">
        <v>260</v>
      </c>
      <c r="G59" s="7" t="s">
        <v>34</v>
      </c>
      <c r="H59" s="7" t="s">
        <v>77</v>
      </c>
      <c r="I59" s="8"/>
    </row>
    <row r="60" ht="15.75" customHeight="1">
      <c r="A60" s="10" t="s">
        <v>480</v>
      </c>
      <c r="B60" s="10">
        <v>1.0</v>
      </c>
      <c r="C60" s="10" t="s">
        <v>482</v>
      </c>
      <c r="D60" s="10" t="s">
        <v>484</v>
      </c>
      <c r="E60" s="10">
        <v>23.0</v>
      </c>
      <c r="F60" s="10" t="s">
        <v>88</v>
      </c>
      <c r="G60" s="10" t="s">
        <v>90</v>
      </c>
      <c r="H60" s="10" t="s">
        <v>91</v>
      </c>
      <c r="I60" s="9" t="s">
        <v>486</v>
      </c>
    </row>
    <row r="61" ht="15.75" customHeight="1">
      <c r="A61" s="7" t="s">
        <v>488</v>
      </c>
      <c r="B61" s="7">
        <v>1.0</v>
      </c>
      <c r="C61" s="7" t="s">
        <v>489</v>
      </c>
      <c r="D61" s="7" t="s">
        <v>492</v>
      </c>
      <c r="E61" s="7">
        <v>7.0</v>
      </c>
      <c r="F61" s="7" t="s">
        <v>494</v>
      </c>
      <c r="G61" s="7" t="s">
        <v>34</v>
      </c>
      <c r="H61" s="7" t="s">
        <v>487</v>
      </c>
      <c r="I61" s="8" t="s">
        <v>498</v>
      </c>
    </row>
    <row r="62" ht="15.75" customHeight="1"/>
    <row r="63" ht="15.75" customHeight="1">
      <c r="A63" s="19" t="s">
        <v>500</v>
      </c>
    </row>
    <row r="64" ht="15.75" customHeight="1">
      <c r="A64" s="20" t="s">
        <v>504</v>
      </c>
      <c r="B64" s="20" t="s">
        <v>228</v>
      </c>
      <c r="C64" s="20" t="s">
        <v>508</v>
      </c>
      <c r="D64" s="20" t="s">
        <v>14</v>
      </c>
    </row>
    <row r="65" ht="15.75" customHeight="1">
      <c r="A65" s="7" t="s">
        <v>510</v>
      </c>
      <c r="B65" s="7" t="s">
        <v>234</v>
      </c>
      <c r="C65" s="7" t="s">
        <v>511</v>
      </c>
      <c r="D65" s="7" t="s">
        <v>35</v>
      </c>
    </row>
    <row r="66" ht="15.75" customHeight="1">
      <c r="A66" s="10" t="s">
        <v>516</v>
      </c>
      <c r="B66" s="10" t="s">
        <v>366</v>
      </c>
      <c r="C66" s="10" t="s">
        <v>519</v>
      </c>
      <c r="D66" s="10" t="s">
        <v>35</v>
      </c>
    </row>
    <row r="67" ht="15.75" customHeight="1">
      <c r="A67" s="7" t="s">
        <v>522</v>
      </c>
      <c r="B67" s="7" t="s">
        <v>482</v>
      </c>
      <c r="C67" s="7" t="s">
        <v>523</v>
      </c>
      <c r="D67" s="7" t="s">
        <v>35</v>
      </c>
    </row>
    <row r="68" ht="15.75" customHeight="1">
      <c r="A68" s="10" t="s">
        <v>525</v>
      </c>
      <c r="B68" s="10" t="s">
        <v>526</v>
      </c>
      <c r="C68" s="10" t="s">
        <v>527</v>
      </c>
      <c r="D68" s="10" t="s">
        <v>35</v>
      </c>
    </row>
    <row r="69" ht="15.75" customHeight="1">
      <c r="A69" s="7" t="s">
        <v>529</v>
      </c>
      <c r="B69" s="7" t="s">
        <v>531</v>
      </c>
      <c r="C69" s="7" t="s">
        <v>532</v>
      </c>
      <c r="D69" s="7" t="s">
        <v>35</v>
      </c>
    </row>
    <row r="70" ht="15.75" customHeight="1">
      <c r="A70" s="10" t="s">
        <v>533</v>
      </c>
      <c r="B70" s="10" t="s">
        <v>506</v>
      </c>
      <c r="C70" s="10" t="s">
        <v>535</v>
      </c>
      <c r="D70" s="10" t="s">
        <v>35</v>
      </c>
    </row>
    <row r="71" ht="15.75" customHeight="1">
      <c r="A71" s="7" t="s">
        <v>536</v>
      </c>
      <c r="B71" s="7" t="s">
        <v>537</v>
      </c>
      <c r="C71" s="7" t="s">
        <v>539</v>
      </c>
      <c r="D71" s="7" t="s">
        <v>35</v>
      </c>
    </row>
    <row r="72" ht="15.75" customHeight="1"/>
    <row r="73" ht="15.75" customHeight="1">
      <c r="A73" s="4" t="s">
        <v>542</v>
      </c>
    </row>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44.0"/>
    <col customWidth="1" min="2" max="2" width="10.0"/>
    <col customWidth="1" min="3" max="3" width="12.0"/>
    <col customWidth="1" min="4" max="4" width="18.0"/>
    <col customWidth="1" min="5" max="6" width="12.0"/>
    <col customWidth="1" min="7" max="7" width="10.0"/>
    <col customWidth="1" min="8" max="8" width="60.0"/>
    <col customWidth="1" min="9" max="26" width="8.71"/>
  </cols>
  <sheetData>
    <row r="1">
      <c r="A1" s="1" t="s">
        <v>223</v>
      </c>
    </row>
    <row r="2">
      <c r="A2" s="4" t="s">
        <v>226</v>
      </c>
    </row>
    <row r="4">
      <c r="A4" s="3" t="s">
        <v>4</v>
      </c>
      <c r="B4" s="3" t="s">
        <v>12</v>
      </c>
      <c r="C4" s="3" t="s">
        <v>8</v>
      </c>
      <c r="D4" s="3" t="s">
        <v>10</v>
      </c>
      <c r="E4" s="3" t="s">
        <v>13</v>
      </c>
      <c r="F4" s="3" t="s">
        <v>232</v>
      </c>
      <c r="G4" s="3" t="s">
        <v>14</v>
      </c>
      <c r="H4" s="3" t="s">
        <v>19</v>
      </c>
    </row>
    <row r="5">
      <c r="A5" s="7" t="s">
        <v>240</v>
      </c>
      <c r="B5" s="7" t="s">
        <v>241</v>
      </c>
      <c r="C5" s="7">
        <v>15.8</v>
      </c>
      <c r="D5" s="7" t="s">
        <v>45</v>
      </c>
      <c r="E5" s="7" t="s">
        <v>34</v>
      </c>
      <c r="F5" s="7"/>
      <c r="G5" s="7" t="s">
        <v>79</v>
      </c>
      <c r="H5" s="8"/>
    </row>
    <row r="6">
      <c r="A6" s="10" t="s">
        <v>240</v>
      </c>
      <c r="B6" s="10" t="s">
        <v>246</v>
      </c>
      <c r="C6" s="10">
        <v>16.5</v>
      </c>
      <c r="D6" s="10" t="s">
        <v>45</v>
      </c>
      <c r="E6" s="10" t="s">
        <v>34</v>
      </c>
      <c r="F6" s="17">
        <f t="shared" ref="F6:F12" si="1">(C6-C5)/C5</f>
        <v>0.04430379747</v>
      </c>
      <c r="G6" s="10" t="s">
        <v>79</v>
      </c>
      <c r="H6" s="9"/>
    </row>
    <row r="7">
      <c r="A7" s="7" t="s">
        <v>240</v>
      </c>
      <c r="B7" s="7" t="s">
        <v>263</v>
      </c>
      <c r="C7" s="7">
        <v>15.4</v>
      </c>
      <c r="D7" s="7" t="s">
        <v>45</v>
      </c>
      <c r="E7" s="7" t="s">
        <v>34</v>
      </c>
      <c r="F7" s="18">
        <f t="shared" si="1"/>
        <v>-0.06666666667</v>
      </c>
      <c r="G7" s="7" t="s">
        <v>79</v>
      </c>
      <c r="H7" s="8"/>
    </row>
    <row r="8">
      <c r="A8" s="10" t="s">
        <v>240</v>
      </c>
      <c r="B8" s="10" t="s">
        <v>265</v>
      </c>
      <c r="C8" s="10">
        <v>17.1</v>
      </c>
      <c r="D8" s="10" t="s">
        <v>45</v>
      </c>
      <c r="E8" s="10" t="s">
        <v>34</v>
      </c>
      <c r="F8" s="17">
        <f t="shared" si="1"/>
        <v>0.1103896104</v>
      </c>
      <c r="G8" s="10" t="s">
        <v>79</v>
      </c>
      <c r="H8" s="9"/>
    </row>
    <row r="9">
      <c r="A9" s="7" t="s">
        <v>240</v>
      </c>
      <c r="B9" s="7" t="s">
        <v>270</v>
      </c>
      <c r="C9" s="7">
        <v>16.7</v>
      </c>
      <c r="D9" s="7" t="s">
        <v>45</v>
      </c>
      <c r="E9" s="7" t="s">
        <v>34</v>
      </c>
      <c r="F9" s="18">
        <f t="shared" si="1"/>
        <v>-0.02339181287</v>
      </c>
      <c r="G9" s="7" t="s">
        <v>79</v>
      </c>
      <c r="H9" s="8"/>
    </row>
    <row r="10">
      <c r="A10" s="10" t="s">
        <v>240</v>
      </c>
      <c r="B10" s="10" t="s">
        <v>275</v>
      </c>
      <c r="C10" s="10">
        <v>17.9</v>
      </c>
      <c r="D10" s="10" t="s">
        <v>45</v>
      </c>
      <c r="E10" s="10" t="s">
        <v>34</v>
      </c>
      <c r="F10" s="17">
        <f t="shared" si="1"/>
        <v>0.07185628743</v>
      </c>
      <c r="G10" s="10" t="s">
        <v>79</v>
      </c>
      <c r="H10" s="9"/>
    </row>
    <row r="11">
      <c r="A11" s="7" t="s">
        <v>240</v>
      </c>
      <c r="B11" s="7" t="s">
        <v>279</v>
      </c>
      <c r="C11" s="7">
        <v>17.5</v>
      </c>
      <c r="D11" s="7" t="s">
        <v>45</v>
      </c>
      <c r="E11" s="7" t="s">
        <v>34</v>
      </c>
      <c r="F11" s="18">
        <f t="shared" si="1"/>
        <v>-0.02234636872</v>
      </c>
      <c r="G11" s="7" t="s">
        <v>79</v>
      </c>
      <c r="H11" s="8"/>
    </row>
    <row r="12">
      <c r="A12" s="10" t="s">
        <v>240</v>
      </c>
      <c r="B12" s="10" t="s">
        <v>31</v>
      </c>
      <c r="C12" s="10">
        <v>18.7</v>
      </c>
      <c r="D12" s="10" t="s">
        <v>45</v>
      </c>
      <c r="E12" s="10" t="s">
        <v>34</v>
      </c>
      <c r="F12" s="17">
        <f t="shared" si="1"/>
        <v>0.06857142857</v>
      </c>
      <c r="G12" s="10" t="s">
        <v>79</v>
      </c>
      <c r="H12" s="9" t="s">
        <v>284</v>
      </c>
    </row>
    <row r="13">
      <c r="A13" s="7" t="s">
        <v>286</v>
      </c>
      <c r="B13" s="7" t="s">
        <v>31</v>
      </c>
      <c r="C13" s="7">
        <v>23.5</v>
      </c>
      <c r="D13" s="7" t="s">
        <v>45</v>
      </c>
      <c r="E13" s="7" t="s">
        <v>34</v>
      </c>
      <c r="F13" s="7"/>
      <c r="G13" s="7" t="s">
        <v>290</v>
      </c>
      <c r="H13" s="8" t="s">
        <v>291</v>
      </c>
    </row>
    <row r="14">
      <c r="A14" s="10" t="s">
        <v>293</v>
      </c>
      <c r="B14" s="10" t="s">
        <v>31</v>
      </c>
      <c r="C14" s="10">
        <v>21.25</v>
      </c>
      <c r="D14" s="10" t="s">
        <v>45</v>
      </c>
      <c r="E14" s="10" t="s">
        <v>34</v>
      </c>
      <c r="F14" s="10"/>
      <c r="G14" s="10" t="s">
        <v>79</v>
      </c>
      <c r="H14" s="9" t="s">
        <v>297</v>
      </c>
    </row>
    <row r="15">
      <c r="A15" s="7" t="s">
        <v>299</v>
      </c>
      <c r="B15" s="7" t="s">
        <v>31</v>
      </c>
      <c r="C15" s="7">
        <v>15.8</v>
      </c>
      <c r="D15" s="7" t="s">
        <v>45</v>
      </c>
      <c r="E15" s="7" t="s">
        <v>34</v>
      </c>
      <c r="F15" s="7"/>
      <c r="G15" s="7" t="s">
        <v>79</v>
      </c>
      <c r="H15" s="8" t="s">
        <v>301</v>
      </c>
    </row>
    <row r="16">
      <c r="A16" s="10" t="s">
        <v>303</v>
      </c>
      <c r="B16" s="10" t="s">
        <v>31</v>
      </c>
      <c r="C16" s="10">
        <v>15.33</v>
      </c>
      <c r="D16" s="10" t="s">
        <v>45</v>
      </c>
      <c r="E16" s="10" t="s">
        <v>34</v>
      </c>
      <c r="F16" s="10"/>
      <c r="G16" s="10" t="s">
        <v>79</v>
      </c>
      <c r="H16" s="9" t="s">
        <v>308</v>
      </c>
    </row>
    <row r="17">
      <c r="A17" s="7" t="s">
        <v>311</v>
      </c>
      <c r="B17" s="7" t="s">
        <v>31</v>
      </c>
      <c r="C17" s="7">
        <v>57.23</v>
      </c>
      <c r="D17" s="7" t="s">
        <v>45</v>
      </c>
      <c r="E17" s="7" t="s">
        <v>34</v>
      </c>
      <c r="F17" s="7"/>
      <c r="G17" s="7" t="s">
        <v>79</v>
      </c>
      <c r="H17" s="8" t="s">
        <v>314</v>
      </c>
    </row>
    <row r="18">
      <c r="A18" s="10" t="s">
        <v>315</v>
      </c>
      <c r="B18" s="10" t="s">
        <v>31</v>
      </c>
      <c r="C18" s="10">
        <v>30.84</v>
      </c>
      <c r="D18" s="10" t="s">
        <v>45</v>
      </c>
      <c r="E18" s="10" t="s">
        <v>34</v>
      </c>
      <c r="F18" s="10"/>
      <c r="G18" s="10" t="s">
        <v>79</v>
      </c>
      <c r="H18" s="9" t="s">
        <v>319</v>
      </c>
    </row>
    <row r="19">
      <c r="A19" s="7" t="s">
        <v>320</v>
      </c>
      <c r="B19" s="7" t="s">
        <v>31</v>
      </c>
      <c r="C19" s="7">
        <v>21.06</v>
      </c>
      <c r="D19" s="7" t="s">
        <v>45</v>
      </c>
      <c r="E19" s="7" t="s">
        <v>34</v>
      </c>
      <c r="F19" s="7"/>
      <c r="G19" s="7" t="s">
        <v>79</v>
      </c>
      <c r="H19" s="8" t="s">
        <v>323</v>
      </c>
    </row>
    <row r="20">
      <c r="A20" s="10" t="s">
        <v>326</v>
      </c>
      <c r="B20" s="10" t="s">
        <v>31</v>
      </c>
      <c r="C20" s="10">
        <v>89.0</v>
      </c>
      <c r="D20" s="10" t="s">
        <v>328</v>
      </c>
      <c r="E20" s="10" t="s">
        <v>34</v>
      </c>
      <c r="F20" s="10"/>
      <c r="G20" s="10" t="s">
        <v>79</v>
      </c>
      <c r="H20" s="9" t="s">
        <v>329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2.0" topLeftCell="A33" activePane="bottomLeft" state="frozen"/>
      <selection activeCell="B34" sqref="B34" pane="bottomLeft"/>
    </sheetView>
  </sheetViews>
  <sheetFormatPr customHeight="1" defaultColWidth="14.43" defaultRowHeight="15.0"/>
  <cols>
    <col customWidth="1" min="1" max="1" width="44.0"/>
    <col customWidth="1" min="2" max="3" width="20.0"/>
    <col customWidth="1" min="4" max="5" width="12.0"/>
    <col customWidth="1" min="6" max="6" width="72.0"/>
    <col customWidth="1" min="7" max="26" width="8.71"/>
  </cols>
  <sheetData>
    <row r="1">
      <c r="A1" s="1" t="s">
        <v>403</v>
      </c>
    </row>
    <row r="3">
      <c r="A3" s="3" t="s">
        <v>4</v>
      </c>
      <c r="B3" s="3" t="s">
        <v>8</v>
      </c>
      <c r="C3" s="3" t="s">
        <v>10</v>
      </c>
      <c r="D3" s="3" t="s">
        <v>13</v>
      </c>
      <c r="E3" s="3" t="s">
        <v>14</v>
      </c>
      <c r="F3" s="3" t="s">
        <v>19</v>
      </c>
    </row>
    <row r="4">
      <c r="A4" s="7" t="s">
        <v>415</v>
      </c>
      <c r="B4" s="8" t="s">
        <v>416</v>
      </c>
      <c r="C4" s="7" t="s">
        <v>28</v>
      </c>
      <c r="D4" s="7" t="s">
        <v>34</v>
      </c>
      <c r="E4" s="7" t="s">
        <v>417</v>
      </c>
      <c r="F4" s="8" t="s">
        <v>418</v>
      </c>
    </row>
    <row r="5">
      <c r="A5" s="10" t="s">
        <v>419</v>
      </c>
      <c r="B5" s="9" t="s">
        <v>420</v>
      </c>
      <c r="C5" s="10"/>
      <c r="D5" s="10" t="s">
        <v>34</v>
      </c>
      <c r="E5" s="10" t="s">
        <v>305</v>
      </c>
      <c r="F5" s="9" t="s">
        <v>425</v>
      </c>
    </row>
    <row r="6">
      <c r="A6" s="7" t="s">
        <v>427</v>
      </c>
      <c r="B6" s="8">
        <v>70823.0</v>
      </c>
      <c r="C6" s="7" t="s">
        <v>430</v>
      </c>
      <c r="D6" s="7" t="s">
        <v>34</v>
      </c>
      <c r="E6" s="7" t="s">
        <v>305</v>
      </c>
      <c r="F6" s="8" t="s">
        <v>431</v>
      </c>
    </row>
    <row r="7">
      <c r="A7" s="10" t="s">
        <v>432</v>
      </c>
      <c r="B7" s="9">
        <v>124.9</v>
      </c>
      <c r="C7" s="10" t="s">
        <v>45</v>
      </c>
      <c r="D7" s="10" t="s">
        <v>434</v>
      </c>
      <c r="E7" s="10" t="s">
        <v>147</v>
      </c>
      <c r="F7" s="9" t="s">
        <v>437</v>
      </c>
    </row>
    <row r="8">
      <c r="A8" s="7" t="s">
        <v>438</v>
      </c>
      <c r="B8" s="8">
        <v>125.6</v>
      </c>
      <c r="C8" s="7" t="s">
        <v>45</v>
      </c>
      <c r="D8" s="7" t="s">
        <v>47</v>
      </c>
      <c r="E8" s="7" t="s">
        <v>48</v>
      </c>
      <c r="F8" s="8" t="s">
        <v>443</v>
      </c>
    </row>
    <row r="9">
      <c r="A9" s="10" t="s">
        <v>447</v>
      </c>
      <c r="B9" s="9" t="s">
        <v>451</v>
      </c>
      <c r="C9" s="10" t="s">
        <v>452</v>
      </c>
      <c r="D9" s="10" t="s">
        <v>47</v>
      </c>
      <c r="E9" s="10" t="s">
        <v>123</v>
      </c>
      <c r="F9" s="9" t="s">
        <v>453</v>
      </c>
    </row>
    <row r="10">
      <c r="A10" s="7" t="s">
        <v>454</v>
      </c>
      <c r="B10" s="8">
        <v>137.8</v>
      </c>
      <c r="C10" s="7" t="s">
        <v>45</v>
      </c>
      <c r="D10" s="7" t="s">
        <v>47</v>
      </c>
      <c r="E10" s="7" t="s">
        <v>123</v>
      </c>
      <c r="F10" s="8" t="s">
        <v>457</v>
      </c>
    </row>
    <row r="11">
      <c r="A11" s="10" t="s">
        <v>459</v>
      </c>
      <c r="B11" s="9">
        <v>128.2</v>
      </c>
      <c r="C11" s="10" t="s">
        <v>45</v>
      </c>
      <c r="D11" s="10" t="s">
        <v>47</v>
      </c>
      <c r="E11" s="10" t="s">
        <v>123</v>
      </c>
      <c r="F11" s="9" t="s">
        <v>465</v>
      </c>
    </row>
    <row r="12">
      <c r="A12" s="7" t="s">
        <v>466</v>
      </c>
      <c r="B12" s="8">
        <v>10.0</v>
      </c>
      <c r="C12" s="7" t="s">
        <v>101</v>
      </c>
      <c r="D12" s="7" t="s">
        <v>34</v>
      </c>
      <c r="E12" s="7" t="s">
        <v>305</v>
      </c>
      <c r="F12" s="8" t="s">
        <v>469</v>
      </c>
    </row>
    <row r="13">
      <c r="A13" s="10" t="s">
        <v>471</v>
      </c>
      <c r="B13" s="9">
        <v>20.2</v>
      </c>
      <c r="C13" s="10" t="s">
        <v>115</v>
      </c>
      <c r="D13" s="10" t="s">
        <v>117</v>
      </c>
      <c r="E13" s="10" t="s">
        <v>233</v>
      </c>
      <c r="F13" s="9" t="s">
        <v>479</v>
      </c>
    </row>
    <row r="14">
      <c r="A14" s="7" t="s">
        <v>481</v>
      </c>
      <c r="B14" s="8">
        <v>1.76</v>
      </c>
      <c r="C14" s="7" t="s">
        <v>115</v>
      </c>
      <c r="D14" s="7" t="s">
        <v>117</v>
      </c>
      <c r="E14" s="7" t="s">
        <v>135</v>
      </c>
      <c r="F14" s="8" t="s">
        <v>491</v>
      </c>
    </row>
    <row r="15">
      <c r="A15" s="10" t="s">
        <v>495</v>
      </c>
      <c r="B15" s="9">
        <v>188000.0</v>
      </c>
      <c r="C15" s="10" t="s">
        <v>499</v>
      </c>
      <c r="D15" s="10" t="s">
        <v>34</v>
      </c>
      <c r="E15" s="10" t="s">
        <v>501</v>
      </c>
      <c r="F15" s="9" t="s">
        <v>503</v>
      </c>
    </row>
    <row r="16">
      <c r="A16" s="7" t="s">
        <v>505</v>
      </c>
      <c r="B16" s="8" t="s">
        <v>506</v>
      </c>
      <c r="C16" s="7" t="s">
        <v>507</v>
      </c>
      <c r="D16" s="7" t="s">
        <v>34</v>
      </c>
      <c r="E16" s="7" t="s">
        <v>93</v>
      </c>
      <c r="F16" s="8" t="s">
        <v>509</v>
      </c>
    </row>
    <row r="17">
      <c r="A17" s="10" t="s">
        <v>512</v>
      </c>
      <c r="B17" s="9" t="s">
        <v>515</v>
      </c>
      <c r="C17" s="10"/>
      <c r="D17" s="10" t="s">
        <v>47</v>
      </c>
      <c r="E17" s="10" t="s">
        <v>123</v>
      </c>
      <c r="F17" s="9" t="s">
        <v>524</v>
      </c>
    </row>
    <row r="19">
      <c r="A19" s="19" t="s">
        <v>528</v>
      </c>
    </row>
    <row r="20">
      <c r="A20" s="20" t="s">
        <v>530</v>
      </c>
      <c r="B20" s="20" t="s">
        <v>16</v>
      </c>
      <c r="C20" s="20" t="s">
        <v>534</v>
      </c>
      <c r="D20" s="20" t="s">
        <v>13</v>
      </c>
      <c r="E20" s="20" t="s">
        <v>14</v>
      </c>
    </row>
    <row r="21" ht="15.75" customHeight="1">
      <c r="A21" s="7" t="s">
        <v>538</v>
      </c>
      <c r="B21" s="7">
        <v>2017.0</v>
      </c>
      <c r="C21" s="7">
        <v>111.3</v>
      </c>
      <c r="D21" s="7" t="s">
        <v>47</v>
      </c>
      <c r="E21" s="7" t="s">
        <v>544</v>
      </c>
    </row>
    <row r="22" ht="15.75" customHeight="1">
      <c r="A22" s="10" t="s">
        <v>546</v>
      </c>
      <c r="B22" s="10">
        <v>2018.0</v>
      </c>
      <c r="C22" s="10">
        <v>103.4</v>
      </c>
      <c r="D22" s="10" t="s">
        <v>47</v>
      </c>
      <c r="E22" s="10" t="s">
        <v>544</v>
      </c>
    </row>
    <row r="23" ht="15.75" customHeight="1">
      <c r="A23" s="7" t="s">
        <v>548</v>
      </c>
      <c r="B23" s="7">
        <v>2019.0</v>
      </c>
      <c r="C23" s="7">
        <v>98.2</v>
      </c>
      <c r="D23" s="7" t="s">
        <v>47</v>
      </c>
      <c r="E23" s="7" t="s">
        <v>544</v>
      </c>
    </row>
    <row r="24" ht="15.75" customHeight="1">
      <c r="A24" s="10" t="s">
        <v>549</v>
      </c>
      <c r="B24" s="10">
        <v>2020.0</v>
      </c>
      <c r="C24" s="10">
        <v>102.1</v>
      </c>
      <c r="D24" s="10" t="s">
        <v>47</v>
      </c>
      <c r="E24" s="10" t="s">
        <v>544</v>
      </c>
    </row>
    <row r="25" ht="15.75" customHeight="1">
      <c r="A25" s="7" t="s">
        <v>553</v>
      </c>
      <c r="B25" s="7">
        <v>2021.0</v>
      </c>
      <c r="C25" s="7">
        <v>91.6</v>
      </c>
      <c r="D25" s="7" t="s">
        <v>47</v>
      </c>
      <c r="E25" s="7" t="s">
        <v>544</v>
      </c>
    </row>
    <row r="26" ht="15.75" customHeight="1">
      <c r="A26" s="10" t="s">
        <v>555</v>
      </c>
      <c r="B26" s="10">
        <v>2022.0</v>
      </c>
      <c r="C26" s="10">
        <v>112.3</v>
      </c>
      <c r="D26" s="10" t="s">
        <v>47</v>
      </c>
      <c r="E26" s="10" t="s">
        <v>544</v>
      </c>
    </row>
    <row r="27" ht="15.75" customHeight="1">
      <c r="A27" s="7" t="s">
        <v>556</v>
      </c>
      <c r="B27" s="7">
        <v>2023.0</v>
      </c>
      <c r="C27" s="7">
        <v>115.1</v>
      </c>
      <c r="D27" s="7" t="s">
        <v>47</v>
      </c>
      <c r="E27" s="7" t="s">
        <v>544</v>
      </c>
    </row>
    <row r="28" ht="15.75" customHeight="1">
      <c r="A28" s="10" t="s">
        <v>557</v>
      </c>
      <c r="B28" s="10">
        <v>2024.0</v>
      </c>
      <c r="C28" s="10">
        <v>123.7</v>
      </c>
      <c r="D28" s="10" t="s">
        <v>47</v>
      </c>
      <c r="E28" s="10" t="s">
        <v>544</v>
      </c>
    </row>
    <row r="29" ht="15.75" customHeight="1">
      <c r="A29" s="7" t="s">
        <v>560</v>
      </c>
      <c r="B29" s="7">
        <v>2025.0</v>
      </c>
      <c r="C29" s="7">
        <v>127.7</v>
      </c>
      <c r="D29" s="7" t="s">
        <v>47</v>
      </c>
      <c r="E29" s="7" t="s">
        <v>544</v>
      </c>
    </row>
    <row r="30" ht="15.75" customHeight="1">
      <c r="A30" s="10" t="s">
        <v>561</v>
      </c>
      <c r="B30" s="10">
        <v>2026.0</v>
      </c>
      <c r="C30" s="10">
        <v>125.6</v>
      </c>
      <c r="D30" s="10" t="s">
        <v>47</v>
      </c>
      <c r="E30" s="10" t="s">
        <v>544</v>
      </c>
    </row>
    <row r="31" ht="15.75" customHeight="1"/>
    <row r="32" ht="15.75" customHeight="1">
      <c r="A32" s="20" t="s">
        <v>182</v>
      </c>
      <c r="B32" s="20" t="s">
        <v>562</v>
      </c>
    </row>
    <row r="33" ht="15.75" customHeight="1">
      <c r="A33" s="7" t="s">
        <v>262</v>
      </c>
      <c r="B33" s="7">
        <v>6.0</v>
      </c>
    </row>
    <row r="34" ht="15.75" customHeight="1">
      <c r="A34" s="10" t="s">
        <v>205</v>
      </c>
      <c r="B34" s="10">
        <v>6.0</v>
      </c>
    </row>
    <row r="35" ht="15.75" customHeight="1">
      <c r="A35" s="7" t="s">
        <v>476</v>
      </c>
      <c r="B35" s="7">
        <v>5.0</v>
      </c>
    </row>
    <row r="36" ht="15.75" customHeight="1">
      <c r="A36" s="10" t="s">
        <v>361</v>
      </c>
      <c r="B36" s="10">
        <v>5.0</v>
      </c>
    </row>
    <row r="37" ht="15.75" customHeight="1">
      <c r="A37" s="7" t="s">
        <v>391</v>
      </c>
      <c r="B37" s="7">
        <v>4.0</v>
      </c>
    </row>
    <row r="38" ht="15.75" customHeight="1">
      <c r="A38" s="10" t="s">
        <v>378</v>
      </c>
      <c r="B38" s="10">
        <v>4.0</v>
      </c>
    </row>
    <row r="39" ht="15.75" customHeight="1">
      <c r="A39" s="7" t="s">
        <v>347</v>
      </c>
      <c r="B39" s="7">
        <v>4.0</v>
      </c>
    </row>
    <row r="40" ht="15.75" customHeight="1">
      <c r="A40" s="10" t="s">
        <v>337</v>
      </c>
      <c r="B40" s="10">
        <v>3.0</v>
      </c>
    </row>
    <row r="41" ht="15.75" customHeight="1">
      <c r="A41" s="7" t="s">
        <v>351</v>
      </c>
      <c r="B41" s="7">
        <v>3.0</v>
      </c>
    </row>
    <row r="42" ht="15.75" customHeight="1">
      <c r="A42" s="10" t="s">
        <v>371</v>
      </c>
      <c r="B42" s="10">
        <v>3.0</v>
      </c>
    </row>
    <row r="43" ht="15.75" customHeight="1">
      <c r="A43" s="7" t="s">
        <v>268</v>
      </c>
      <c r="B43" s="7">
        <v>2.0</v>
      </c>
    </row>
    <row r="44" ht="15.75" customHeight="1">
      <c r="A44" s="10" t="s">
        <v>317</v>
      </c>
      <c r="B44" s="10">
        <v>2.0</v>
      </c>
    </row>
    <row r="45" ht="15.75" customHeight="1">
      <c r="A45" s="7" t="s">
        <v>468</v>
      </c>
      <c r="B45" s="7">
        <v>2.0</v>
      </c>
    </row>
    <row r="46" ht="15.75" customHeight="1">
      <c r="A46" s="10" t="s">
        <v>245</v>
      </c>
      <c r="B46" s="10">
        <v>2.0</v>
      </c>
    </row>
    <row r="47" ht="15.75" customHeight="1">
      <c r="A47" s="7" t="s">
        <v>86</v>
      </c>
      <c r="B47" s="7">
        <v>2.0</v>
      </c>
    </row>
    <row r="48" ht="15.75" customHeight="1">
      <c r="A48" s="10" t="s">
        <v>422</v>
      </c>
      <c r="B48" s="10">
        <v>2.0</v>
      </c>
    </row>
    <row r="49" ht="15.75" customHeight="1">
      <c r="A49" s="7" t="s">
        <v>356</v>
      </c>
      <c r="B49" s="7">
        <v>2.0</v>
      </c>
    </row>
    <row r="50" ht="15.75" customHeight="1">
      <c r="A50" s="4" t="s">
        <v>563</v>
      </c>
    </row>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paperSize="9"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4.0" topLeftCell="A5" activePane="bottomLeft" state="frozen"/>
      <selection activeCell="B6" sqref="B6" pane="bottomLeft"/>
    </sheetView>
  </sheetViews>
  <sheetFormatPr customHeight="1" defaultColWidth="14.43" defaultRowHeight="15.0"/>
  <cols>
    <col customWidth="1" min="1" max="1" width="10.0"/>
    <col customWidth="1" min="2" max="2" width="22.0"/>
    <col customWidth="1" min="3" max="3" width="12.0"/>
    <col customWidth="1" min="4" max="4" width="10.0"/>
    <col customWidth="1" min="5" max="5" width="12.0"/>
    <col customWidth="1" min="6" max="6" width="66.0"/>
    <col customWidth="1" min="7" max="26" width="8.71"/>
  </cols>
  <sheetData>
    <row r="1">
      <c r="A1" s="1" t="s">
        <v>427</v>
      </c>
    </row>
    <row r="2">
      <c r="A2" s="4" t="s">
        <v>564</v>
      </c>
    </row>
    <row r="4">
      <c r="A4" s="3" t="s">
        <v>12</v>
      </c>
      <c r="B4" s="3" t="s">
        <v>565</v>
      </c>
      <c r="C4" s="3" t="s">
        <v>232</v>
      </c>
      <c r="D4" s="3" t="s">
        <v>13</v>
      </c>
      <c r="E4" s="3" t="s">
        <v>14</v>
      </c>
      <c r="F4" s="3" t="s">
        <v>19</v>
      </c>
    </row>
    <row r="5">
      <c r="A5" s="7" t="s">
        <v>566</v>
      </c>
      <c r="B5" s="21">
        <v>69487.0</v>
      </c>
      <c r="C5" s="7"/>
      <c r="D5" s="7" t="s">
        <v>34</v>
      </c>
      <c r="E5" s="7" t="s">
        <v>567</v>
      </c>
      <c r="F5" s="7"/>
    </row>
    <row r="6">
      <c r="A6" s="10" t="s">
        <v>568</v>
      </c>
      <c r="B6" s="22">
        <v>67405.0</v>
      </c>
      <c r="C6" s="17">
        <f t="shared" ref="C6:C8" si="1">(B6-B5)/B5</f>
        <v>-0.02996243902</v>
      </c>
      <c r="D6" s="10" t="s">
        <v>34</v>
      </c>
      <c r="E6" s="10" t="s">
        <v>567</v>
      </c>
      <c r="F6" s="10"/>
    </row>
    <row r="7">
      <c r="A7" s="7" t="s">
        <v>241</v>
      </c>
      <c r="B7" s="21">
        <v>67040.0</v>
      </c>
      <c r="C7" s="18">
        <f t="shared" si="1"/>
        <v>-0.005415028559</v>
      </c>
      <c r="D7" s="7" t="s">
        <v>34</v>
      </c>
      <c r="E7" s="7" t="s">
        <v>567</v>
      </c>
      <c r="F7" s="7"/>
    </row>
    <row r="8">
      <c r="A8" s="10" t="s">
        <v>246</v>
      </c>
      <c r="B8" s="22">
        <v>66151.0</v>
      </c>
      <c r="C8" s="17">
        <f t="shared" si="1"/>
        <v>-0.01326073986</v>
      </c>
      <c r="D8" s="10" t="s">
        <v>34</v>
      </c>
      <c r="E8" s="10" t="s">
        <v>567</v>
      </c>
      <c r="F8" s="10"/>
    </row>
    <row r="9">
      <c r="A9" s="7" t="s">
        <v>265</v>
      </c>
      <c r="B9" s="21">
        <v>67288.0</v>
      </c>
      <c r="C9" s="7"/>
      <c r="D9" s="7" t="s">
        <v>34</v>
      </c>
      <c r="E9" s="7" t="s">
        <v>567</v>
      </c>
      <c r="F9" s="7"/>
    </row>
    <row r="10">
      <c r="A10" s="10" t="s">
        <v>270</v>
      </c>
      <c r="B10" s="22">
        <v>69389.0</v>
      </c>
      <c r="C10" s="17">
        <f t="shared" ref="C10:C13" si="2">(B10-B9)/B9</f>
        <v>0.03122399239</v>
      </c>
      <c r="D10" s="10" t="s">
        <v>34</v>
      </c>
      <c r="E10" s="10" t="s">
        <v>567</v>
      </c>
      <c r="F10" s="10"/>
    </row>
    <row r="11">
      <c r="A11" s="7" t="s">
        <v>275</v>
      </c>
      <c r="B11" s="21">
        <v>69442.0</v>
      </c>
      <c r="C11" s="18">
        <f t="shared" si="2"/>
        <v>0.0007638098258</v>
      </c>
      <c r="D11" s="7" t="s">
        <v>34</v>
      </c>
      <c r="E11" s="7" t="s">
        <v>567</v>
      </c>
      <c r="F11" s="7"/>
    </row>
    <row r="12">
      <c r="A12" s="10" t="s">
        <v>279</v>
      </c>
      <c r="B12" s="22">
        <v>69444.0</v>
      </c>
      <c r="C12" s="17">
        <f t="shared" si="2"/>
        <v>0.0000288010138</v>
      </c>
      <c r="D12" s="10" t="s">
        <v>34</v>
      </c>
      <c r="E12" s="10" t="s">
        <v>567</v>
      </c>
      <c r="F12" s="10"/>
    </row>
    <row r="13">
      <c r="A13" s="7" t="s">
        <v>31</v>
      </c>
      <c r="B13" s="21">
        <v>69055.0</v>
      </c>
      <c r="C13" s="18">
        <f t="shared" si="2"/>
        <v>-0.00560163585</v>
      </c>
      <c r="D13" s="7" t="s">
        <v>34</v>
      </c>
      <c r="E13" s="7" t="s">
        <v>567</v>
      </c>
      <c r="F13" s="7"/>
    </row>
    <row r="15" ht="15.0" customHeight="1">
      <c r="A15" s="25" t="s">
        <v>572</v>
      </c>
      <c r="B15" s="26" t="s">
        <v>573</v>
      </c>
    </row>
    <row r="16" ht="15.0" customHeight="1">
      <c r="A16" s="25" t="s">
        <v>574</v>
      </c>
      <c r="B16" s="26" t="s">
        <v>575</v>
      </c>
    </row>
    <row r="17" ht="15.0" customHeight="1">
      <c r="A17" s="25" t="s">
        <v>576</v>
      </c>
      <c r="B17" s="26" t="s">
        <v>577</v>
      </c>
    </row>
    <row r="18" ht="23.25" customHeight="1">
      <c r="A18" s="25" t="s">
        <v>578</v>
      </c>
      <c r="B18" s="26" t="s">
        <v>579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15:F15"/>
    <mergeCell ref="B16:F16"/>
    <mergeCell ref="B17:F17"/>
    <mergeCell ref="B18:F18"/>
  </mergeCells>
  <printOptions/>
  <pageMargins bottom="1.0" footer="0.0" header="0.0" left="0.75" right="0.75" top="1.0"/>
  <pageSetup paperSize="9" orientation="portrait"/>
  <drawing r:id="rId1"/>
</worksheet>
</file>